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95" windowWidth="20490" windowHeight="13170"/>
  </bookViews>
  <sheets>
    <sheet name="Execução da Estratégia" sheetId="1" r:id="rId1"/>
    <sheet name="Exemplo de preenchimento" sheetId="2" r:id="rId2"/>
  </sheets>
  <definedNames>
    <definedName name="_xlnm._FilterDatabase" localSheetId="0" hidden="1">'Execução da Estratégia'!$A$4:$M$108</definedName>
    <definedName name="_xlnm.Print_Area" localSheetId="0">'Execução da Estratégia'!$A$1:$M$108</definedName>
    <definedName name="_xlnm.Print_Titles" localSheetId="0">'Execução da Estratégia'!$1:$4</definedName>
    <definedName name="Z_8E645B53_3DF4_4EF0_9BCD_456023BCA9F1_.wvu.FilterData" localSheetId="0" hidden="1">'Execução da Estratégia'!$A$4:$R$107</definedName>
    <definedName name="Z_8E645B53_3DF4_4EF0_9BCD_456023BCA9F1_.wvu.PrintArea" localSheetId="0" hidden="1">'Execução da Estratégia'!$A$1:$M$108</definedName>
    <definedName name="Z_8E645B53_3DF4_4EF0_9BCD_456023BCA9F1_.wvu.PrintTitles" localSheetId="0" hidden="1">'Execução da Estratégia'!$1:$4</definedName>
  </definedNames>
  <calcPr calcId="125725" iterateDelta="1E-4"/>
  <customWorkbookViews>
    <customWorkbookView name="mt11003 - Modo de exibição pessoal" guid="{8E645B53-3DF4-4EF0-9BCD-456023BCA9F1}" mergeInterval="0" personalView="1" maximized="1" xWindow="1" yWindow="1" windowWidth="1600" windowHeight="620" activeSheetId="1"/>
  </customWorkbookViews>
</workbook>
</file>

<file path=xl/calcChain.xml><?xml version="1.0" encoding="utf-8"?>
<calcChain xmlns="http://schemas.openxmlformats.org/spreadsheetml/2006/main">
  <c r="M100" i="1"/>
  <c r="M96"/>
  <c r="M82"/>
  <c r="M15"/>
  <c r="M105" l="1"/>
  <c r="M91"/>
  <c r="M76"/>
  <c r="M73"/>
  <c r="M62"/>
  <c r="M59"/>
  <c r="M50"/>
  <c r="M45"/>
  <c r="M38"/>
  <c r="M32"/>
  <c r="M5"/>
  <c r="M107" l="1"/>
  <c r="N19" i="2"/>
  <c r="N7"/>
  <c r="N72" s="1"/>
  <c r="N4"/>
  <c r="N68"/>
  <c r="N60"/>
  <c r="N44"/>
  <c r="N40"/>
  <c r="N34"/>
  <c r="N31"/>
  <c r="N27"/>
  <c r="N24"/>
  <c r="N22"/>
  <c r="N20"/>
  <c r="N16"/>
  <c r="N12"/>
</calcChain>
</file>

<file path=xl/sharedStrings.xml><?xml version="1.0" encoding="utf-8"?>
<sst xmlns="http://schemas.openxmlformats.org/spreadsheetml/2006/main" count="690" uniqueCount="140">
  <si>
    <t>Responsável</t>
  </si>
  <si>
    <t>Prazo</t>
  </si>
  <si>
    <t>Fórmula</t>
  </si>
  <si>
    <t>Importância (Peso)</t>
  </si>
  <si>
    <t>Objetivo Estratégico</t>
  </si>
  <si>
    <t>Iniciativas em andamento</t>
  </si>
  <si>
    <t>Agilizar os trâmites judiciais</t>
  </si>
  <si>
    <t>Aumentar o número de processos encerrados por meio de conciliação</t>
  </si>
  <si>
    <t>Agilizar os trâmites dos processos criminais, de modo a combater a impunidade</t>
  </si>
  <si>
    <t>Aperfeiçoar a gestão da execução da pena alternativa</t>
  </si>
  <si>
    <t>Agilizar os trâmites judiciais das execuções fiscais</t>
  </si>
  <si>
    <t>Agilizar os trâmites processuais na busca do julgamento célere das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</si>
  <si>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</si>
  <si>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</si>
  <si>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</si>
  <si>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Otimizar custos operacionais</t>
  </si>
  <si>
    <t>Assegurar a efetividade dos serviços de TI para a Justiça Federal</t>
  </si>
  <si>
    <t>Aperfeiçoar a governança de TI na Justiça Federal</t>
  </si>
  <si>
    <t>Secge</t>
  </si>
  <si>
    <t>Sim</t>
  </si>
  <si>
    <t>Implantação das Câmaras Regionais Previdenciárias nas SJMG, SJBA e SSJFO</t>
  </si>
  <si>
    <t>Não</t>
  </si>
  <si>
    <t>Secad</t>
  </si>
  <si>
    <t>Implantação do Sistema Processo Judicial Eletrônico - PJe</t>
  </si>
  <si>
    <t>Secin</t>
  </si>
  <si>
    <t>Gestão de Projeto da Construção da Nova Sede do TRF 1ª Região</t>
  </si>
  <si>
    <t>Buscar a satisfação do usuário/cidadão</t>
  </si>
  <si>
    <t>Aprimorar a organização e as práticas da gestão estratégica</t>
  </si>
  <si>
    <t>Agilizar os trâmites judiciais no cumprimento do julgado (execuções não fiscais)</t>
  </si>
  <si>
    <t>Progresso %</t>
  </si>
  <si>
    <t>% Execução do Objetivo</t>
  </si>
  <si>
    <t>Inserido na Carteira?</t>
  </si>
  <si>
    <t xml:space="preserve">TOTAL DE EXECUÇÃO DA ESTRATÉGIA ATÉ NOVEMBRO DE 2017 (%)    </t>
  </si>
  <si>
    <r>
      <t xml:space="preserve">Plano de Ação SJXX - Planej 2015-2020 - EXECUÇÃO DA ESTRATÉGIA
</t>
    </r>
    <r>
      <rPr>
        <b/>
        <sz val="16"/>
        <color theme="9" tint="-0.249977111117893"/>
        <rFont val="Calibri"/>
        <family val="2"/>
        <scheme val="minor"/>
      </rPr>
      <t>Posição em fevereiro de 2018</t>
    </r>
  </si>
  <si>
    <t xml:space="preserve">Quantidade de Câmaras </t>
  </si>
  <si>
    <t>3 Câmaras</t>
  </si>
  <si>
    <t>% do valor executado</t>
  </si>
  <si>
    <t>1 -  Implantar o PJe em 100% dos órgãos julgadores até 2018</t>
  </si>
  <si>
    <t>2 - Implantar o PJe em 100% dos processos novos até 2018</t>
  </si>
  <si>
    <t>Indicador(es)</t>
  </si>
  <si>
    <t>Meta(s)</t>
  </si>
  <si>
    <t>(unidades implantadas/unidades planejadas)*100</t>
  </si>
  <si>
    <t>(Valor executado/valor total)*100</t>
  </si>
  <si>
    <t>1 - % Órgãos julgadores com PJe implantado (OJPJe). 
2 - Quantidade de processos novos no PJe em relação ao total de processos novos</t>
  </si>
  <si>
    <t>(((quant. orgãos em que foi implantado/quant. total de órgãos)+(quant. proc no Pje/quant. total de proc. novos))/2)*100</t>
  </si>
  <si>
    <t>Concluído?</t>
  </si>
  <si>
    <t>Citação eficiente</t>
  </si>
  <si>
    <t>Licitação – Parceria com outros Órgãos Federais</t>
  </si>
  <si>
    <t>Justiça de Qualidade para Todos</t>
  </si>
  <si>
    <t>Fluxograma de Mesa das Rotinas da Secretaria da Vara Criminal</t>
  </si>
  <si>
    <t>Absenteísmo – mapeamento de suas causas</t>
  </si>
  <si>
    <t>sim</t>
  </si>
  <si>
    <t>NUCJU</t>
  </si>
  <si>
    <t>7ª Vara</t>
  </si>
  <si>
    <t>Vara Única - Subseção de Juína</t>
  </si>
  <si>
    <t>CEJUC</t>
  </si>
  <si>
    <t>NUCRE</t>
  </si>
  <si>
    <t>NUCAD</t>
  </si>
  <si>
    <t>não</t>
  </si>
  <si>
    <t>(taxa de absenteísmo de servidores/nº de servidores)</t>
  </si>
  <si>
    <t>quantidade de casos de absenteísmo e  ações preventivas de saúde de aplicação interna</t>
  </si>
  <si>
    <t>quantidade de licitações realizadas em parceria com outros órgãos</t>
  </si>
  <si>
    <t>(nº de licitações/nº de órgãos participantes)</t>
  </si>
  <si>
    <t>Melhorar a qualidade do serviço prestado pela Subseção Judiciária de Juína aos clientes externos</t>
  </si>
  <si>
    <t>Diminuir o absenteísmo de forma a atingir os 3% fixados como meta pelo Tribunal</t>
  </si>
  <si>
    <t>Reduzir gastos com aquisições e contratações e tempo de trabalho com execução de licitações</t>
  </si>
  <si>
    <t>Redução do tempo de tramitação dos processos de execução fiscal</t>
  </si>
  <si>
    <t>Diminuir o tempo de tramitação dos processos criminais dentro da secretaria de Vara</t>
  </si>
  <si>
    <t>Implementar o programa de Conciliação no Juizado Especial da SJMT</t>
  </si>
  <si>
    <t>Implementar o programa de Conciliação na Turma Recursal da SJMT</t>
  </si>
  <si>
    <t>-</t>
  </si>
  <si>
    <t>Justiça Federal de Mato Grosso – 50 Anos</t>
  </si>
  <si>
    <t>SECOS</t>
  </si>
  <si>
    <t>Realizar o evento na semana do aniversário da SJMT (24/05/2017)</t>
  </si>
  <si>
    <t>Otimização de julgamentos 2ª Relatoria - TR/MT</t>
  </si>
  <si>
    <t>Mutirão de julgamentos Turma Recursal do Mato Grosso</t>
  </si>
  <si>
    <t>Manual PJe - Principais Rotinas de Vara</t>
  </si>
  <si>
    <t>1ª Vara Cuiabá</t>
  </si>
  <si>
    <t>3ª Vara Cuiabá</t>
  </si>
  <si>
    <t>5ª Vara Cuiabá</t>
  </si>
  <si>
    <t>1ª Vara de Rondonópolis</t>
  </si>
  <si>
    <t>9ª Vara de Cuiabá</t>
  </si>
  <si>
    <t>Reestruturação dos CPDs de Cuiabá, Cáceres e Rondonópolis</t>
  </si>
  <si>
    <t>2ª Relatoria</t>
  </si>
  <si>
    <t>Turma Recursal</t>
  </si>
  <si>
    <t>2ª Vara Cuiabá</t>
  </si>
  <si>
    <t>NUTEC</t>
  </si>
  <si>
    <t>Julgar 230 processos por mês.</t>
  </si>
  <si>
    <t>Julgar 3.000 processos no ano de 2018.</t>
  </si>
  <si>
    <t>Indicador 1 - Redistribuição dos processos para cada Magistrado voluntário (11 Magistrados):
Indicador 2 - Realização de sessões extraordinárias
Indicador 3 - Quantidade de processos julgados por sessão</t>
  </si>
  <si>
    <t>Meta 1- Redistribuir 245 processos para cada Magistrado voluntário
Meta 2 - Realizar de 02 sessões extraordinárias por mês, totalizando 11 sessões até o final do projeto.
Meta 3 - Julgar 245 processos por sessão</t>
  </si>
  <si>
    <r>
      <t>Boa Prática*: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Formulário "Vistos para Conclusão", preenchido e juntado aos autos antes da conclusão.                                                                    </t>
    </r>
    <r>
      <rPr>
        <b/>
        <sz val="10"/>
        <rFont val="Calibri"/>
        <family val="2"/>
        <scheme val="minor"/>
      </rPr>
      <t/>
    </r>
  </si>
  <si>
    <t xml:space="preserve"> Boa Prática*: Divisão Racional das Tarefas da Secretaria.                 </t>
  </si>
  <si>
    <r>
      <t xml:space="preserve"> Boa Prática*: Decisões e Despachos - Encadeamento de Atos.                                               </t>
    </r>
    <r>
      <rPr>
        <b/>
        <sz val="10"/>
        <rFont val="Calibri"/>
        <family val="2"/>
        <scheme val="minor"/>
      </rPr>
      <t/>
    </r>
  </si>
  <si>
    <t xml:space="preserve"> Boa Prática*: Gráfico Mensal dos Processos em Tramitação.</t>
  </si>
  <si>
    <t xml:space="preserve"> Boa Prática*: Planilha de Cálculo da Execução da Pena substitutiva.</t>
  </si>
  <si>
    <t xml:space="preserve"> Boa Prática*: Projeto Prescrição Zero.</t>
  </si>
  <si>
    <t xml:space="preserve"> Boa Prática*: Delegação de Atos Judiciais de Mero Expediente.</t>
  </si>
  <si>
    <t xml:space="preserve"> Boa Prática*: Despacho - Expediente.</t>
  </si>
  <si>
    <r>
      <t>Boa Prática*: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Anotação no rosto dos autos das providências processuais futuras, mediante aplicação de carimbo.                                                                                   </t>
    </r>
    <r>
      <rPr>
        <b/>
        <sz val="10"/>
        <rFont val="Calibri"/>
        <family val="2"/>
        <scheme val="minor"/>
      </rPr>
      <t/>
    </r>
  </si>
  <si>
    <r>
      <t>Boa Prática*: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Anotação de registros processuais mediante aplicação de carimbo.</t>
    </r>
  </si>
  <si>
    <t xml:space="preserve"> Boa Prática*:  Sistema de agendamento de audiências de conciliação.
</t>
  </si>
  <si>
    <t xml:space="preserve"> Boa Prática*:  Despacho - Expediente</t>
  </si>
  <si>
    <r>
      <t xml:space="preserve"> Boa Prática*: Divisão Racional das Tarefas da Secretaria.  </t>
    </r>
    <r>
      <rPr>
        <b/>
        <sz val="10"/>
        <rFont val="Calibri"/>
        <family val="2"/>
        <scheme val="minor"/>
      </rPr>
      <t/>
    </r>
  </si>
  <si>
    <t xml:space="preserve"> Boa Prática*: Decisões e Despachos - Encadeamento de Atos.</t>
  </si>
  <si>
    <t xml:space="preserve">  Boa Prática*: Divisão Racional das Tarefas da Secretaria.</t>
  </si>
  <si>
    <t xml:space="preserve">  Boa Prática*: Decisões e Despachos - Encadeamento de Atos.</t>
  </si>
  <si>
    <t xml:space="preserve">  Boa Prática*: Gráfico Mensal dos Processos em Tramitação.</t>
  </si>
  <si>
    <t xml:space="preserve"> Boa Prática*: Despacho - Expediente</t>
  </si>
  <si>
    <t xml:space="preserve">Boa Prática*: Formulário "Vistos para Conclusão", preenchido e juntado aos autos antes da conclusão.                                                                    </t>
  </si>
  <si>
    <t xml:space="preserve"> Boa Prática*: Divisão Racional das Tarefas da Secretaria.</t>
  </si>
  <si>
    <r>
      <t>Boa Prática*: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Anotação no rosto dos autos das providências processuais futuras, mediante aplicação de carimbo.</t>
    </r>
  </si>
  <si>
    <t>Instalação da rede Wan Estadual</t>
  </si>
  <si>
    <t>Instalação da Internet Local na Seccional (Cuiabá)</t>
  </si>
  <si>
    <t>Reestruturação da TI nas Varas Federais</t>
  </si>
  <si>
    <t>redução de aproximadamente R$14.5395,36 anuais, com aumento de aproximadamente 80% de velocidade nos links das Subseções</t>
  </si>
  <si>
    <t>aumento de mais de 100% na velocidade de internet</t>
  </si>
  <si>
    <t>Desenvolvimento de Software de Agendamento de Videoconferências</t>
  </si>
  <si>
    <t>Implantação do Projeto de Conciliação em danos morais e/ou materiais em face da Caixa Econômica Federal nos Juizados Especiais Federais da Seção Judiciária de Mato Grosso.</t>
  </si>
  <si>
    <t>Implantação do Projeto de Conciliação em processos da Turma Recursal dos Juizados Especiais Federais de Mato Grosso.</t>
  </si>
  <si>
    <t>NUCOI</t>
  </si>
  <si>
    <t xml:space="preserve">TRF1 </t>
  </si>
  <si>
    <t>* Boas Práticas inseridas no Banco de Boas Práticas do TRF1 no período de 2016-2018.</t>
  </si>
  <si>
    <t>Pje Workshops com foco em usuários externos (Polícia Federal)</t>
  </si>
  <si>
    <t>PJe Workshops - Magistrados</t>
  </si>
  <si>
    <t>Realização de Inspeções Ordinárias</t>
  </si>
  <si>
    <t>Reestruturação do Núcleo de Controle Interno</t>
  </si>
  <si>
    <t>Instalação da Usina Fotovoltaica</t>
  </si>
  <si>
    <t>Chá com Bolo &amp; Conhecimento</t>
  </si>
  <si>
    <t>Siga o Livro</t>
  </si>
  <si>
    <t>Memória Institucional da Seção Judiciária de Mato Grosso</t>
  </si>
  <si>
    <t>Fundo Niver - Ações Solidárias da SJMT</t>
  </si>
  <si>
    <t>Atualização da Carta de Serviços ao Cidadão da SJMT</t>
  </si>
  <si>
    <t>Plano de Gerenciamento de Resíduos Sólidos da SJMT</t>
  </si>
  <si>
    <t>Implementação da Gestão de Riscos na SJMT</t>
  </si>
  <si>
    <t xml:space="preserve">Campanha LEVO - Local de Entrega Voluntária de Óleo </t>
  </si>
  <si>
    <t xml:space="preserve"> </t>
  </si>
  <si>
    <t xml:space="preserve">PAINEL DE CONTRIBUIÇÃO DA EXECUÇÃO ESTRATÉGICA DA SJMT
</t>
  </si>
  <si>
    <t xml:space="preserve">TOTAL DE EXECUÇÃO DA ESTRATÉGIA ATÉ JUNHO DE 2020 (%)    </t>
  </si>
  <si>
    <t>Posição em dezembro de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</si>
</sst>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[$R$-416]&quot; &quot;#,##0.00;[Red]&quot;-&quot;[$R$-416]&quot; &quot;#,##0.00"/>
  </numFmts>
  <fonts count="2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1"/>
      <color rgb="FF000000"/>
      <name val="Arial1"/>
      <charset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70">
    <xf numFmtId="0" fontId="0" fillId="0" borderId="0"/>
    <xf numFmtId="0" fontId="2" fillId="0" borderId="0"/>
    <xf numFmtId="0" fontId="4" fillId="3" borderId="5"/>
    <xf numFmtId="0" fontId="5" fillId="4" borderId="5"/>
    <xf numFmtId="0" fontId="6" fillId="0" borderId="0">
      <alignment horizontal="center"/>
    </xf>
    <xf numFmtId="0" fontId="6" fillId="0" borderId="0">
      <alignment horizontal="center" textRotation="90"/>
    </xf>
    <xf numFmtId="0" fontId="7" fillId="6" borderId="0"/>
    <xf numFmtId="0" fontId="3" fillId="0" borderId="0"/>
    <xf numFmtId="0" fontId="8" fillId="5" borderId="6"/>
    <xf numFmtId="0" fontId="9" fillId="0" borderId="0"/>
    <xf numFmtId="164" fontId="9" fillId="0" borderId="0"/>
    <xf numFmtId="0" fontId="10" fillId="3" borderId="7"/>
    <xf numFmtId="0" fontId="11" fillId="0" borderId="0"/>
    <xf numFmtId="0" fontId="12" fillId="0" borderId="0"/>
    <xf numFmtId="0" fontId="13" fillId="0" borderId="0"/>
    <xf numFmtId="0" fontId="14" fillId="0" borderId="8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32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1" xfId="16" applyFont="1" applyFill="1" applyBorder="1" applyAlignment="1">
      <alignment vertical="center" wrapText="1"/>
    </xf>
    <xf numFmtId="43" fontId="0" fillId="0" borderId="1" xfId="16" applyFont="1" applyBorder="1" applyAlignment="1">
      <alignment vertical="center" wrapText="1"/>
    </xf>
    <xf numFmtId="43" fontId="0" fillId="0" borderId="1" xfId="16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Fill="1" applyBorder="1" applyAlignment="1">
      <alignment vertical="center" wrapText="1"/>
    </xf>
    <xf numFmtId="0" fontId="0" fillId="0" borderId="10" xfId="0" quotePrefix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" fontId="17" fillId="2" borderId="13" xfId="0" applyNumberFormat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" fontId="0" fillId="0" borderId="1" xfId="16" applyNumberFormat="1" applyFont="1" applyBorder="1" applyAlignment="1">
      <alignment horizontal="center" vertical="center" wrapText="1"/>
    </xf>
    <xf numFmtId="0" fontId="0" fillId="0" borderId="1" xfId="16" applyNumberFormat="1" applyFont="1" applyBorder="1" applyAlignment="1">
      <alignment vertical="center" wrapText="1"/>
    </xf>
    <xf numFmtId="9" fontId="0" fillId="0" borderId="1" xfId="16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" fontId="0" fillId="0" borderId="9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43" fontId="0" fillId="0" borderId="1" xfId="16" applyFont="1" applyFill="1" applyBorder="1" applyAlignment="1">
      <alignment horizontal="center" vertical="center" wrapText="1"/>
    </xf>
    <xf numFmtId="43" fontId="0" fillId="0" borderId="1" xfId="16" applyFont="1" applyFill="1" applyBorder="1" applyAlignment="1">
      <alignment vertical="center"/>
    </xf>
    <xf numFmtId="43" fontId="0" fillId="0" borderId="1" xfId="16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" fontId="0" fillId="0" borderId="9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43" fontId="0" fillId="0" borderId="3" xfId="16" applyFont="1" applyBorder="1" applyAlignment="1">
      <alignment vertical="center" wrapText="1"/>
    </xf>
    <xf numFmtId="0" fontId="0" fillId="0" borderId="3" xfId="16" applyNumberFormat="1" applyFont="1" applyBorder="1" applyAlignment="1">
      <alignment vertical="center" wrapText="1"/>
    </xf>
    <xf numFmtId="43" fontId="0" fillId="0" borderId="9" xfId="16" applyFont="1" applyFill="1" applyBorder="1" applyAlignment="1">
      <alignment vertical="center" wrapText="1"/>
    </xf>
    <xf numFmtId="43" fontId="0" fillId="0" borderId="9" xfId="16" applyFont="1" applyBorder="1" applyAlignment="1">
      <alignment horizontal="center" vertical="center" wrapText="1"/>
    </xf>
    <xf numFmtId="43" fontId="0" fillId="0" borderId="9" xfId="16" applyFont="1" applyBorder="1" applyAlignment="1">
      <alignment vertical="center" wrapText="1"/>
    </xf>
    <xf numFmtId="17" fontId="0" fillId="0" borderId="9" xfId="16" applyNumberFormat="1" applyFont="1" applyBorder="1" applyAlignment="1">
      <alignment horizontal="center" vertical="center" wrapText="1"/>
    </xf>
    <xf numFmtId="0" fontId="0" fillId="0" borderId="9" xfId="16" applyNumberFormat="1" applyFont="1" applyBorder="1" applyAlignment="1">
      <alignment vertical="center" wrapText="1"/>
    </xf>
    <xf numFmtId="0" fontId="22" fillId="0" borderId="10" xfId="1" applyNumberFormat="1" applyFont="1" applyFill="1" applyBorder="1" applyAlignment="1">
      <alignment horizontal="justify" vertical="center" wrapText="1"/>
    </xf>
    <xf numFmtId="0" fontId="23" fillId="0" borderId="10" xfId="1" applyNumberFormat="1" applyFont="1" applyFill="1" applyBorder="1" applyAlignment="1">
      <alignment horizontal="justify" vertical="center" wrapText="1"/>
    </xf>
    <xf numFmtId="0" fontId="23" fillId="0" borderId="1" xfId="1" applyNumberFormat="1" applyFont="1" applyFill="1" applyBorder="1" applyAlignment="1">
      <alignment horizontal="justify" vertical="center" wrapText="1"/>
    </xf>
    <xf numFmtId="0" fontId="23" fillId="0" borderId="1" xfId="1" applyFont="1" applyFill="1" applyBorder="1" applyAlignment="1" applyProtection="1">
      <alignment horizontal="justify" vertical="center" wrapText="1"/>
      <protection locked="0"/>
    </xf>
    <xf numFmtId="43" fontId="22" fillId="0" borderId="10" xfId="16" applyFont="1" applyFill="1" applyBorder="1" applyAlignment="1">
      <alignment horizontal="center" vertical="center" wrapText="1"/>
    </xf>
    <xf numFmtId="43" fontId="22" fillId="0" borderId="10" xfId="16" applyFont="1" applyFill="1" applyBorder="1" applyAlignment="1">
      <alignment vertical="center" wrapText="1"/>
    </xf>
    <xf numFmtId="17" fontId="22" fillId="0" borderId="10" xfId="16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17" fontId="2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3" fillId="0" borderId="1" xfId="1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justify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17" fontId="23" fillId="0" borderId="1" xfId="0" applyNumberFormat="1" applyFont="1" applyFill="1" applyBorder="1" applyAlignment="1">
      <alignment horizontal="center" vertical="center" wrapText="1"/>
    </xf>
    <xf numFmtId="43" fontId="23" fillId="0" borderId="1" xfId="16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1" applyFont="1" applyFill="1" applyBorder="1" applyAlignment="1">
      <alignment horizontal="justify" vertical="center"/>
    </xf>
    <xf numFmtId="0" fontId="23" fillId="0" borderId="10" xfId="1" applyFont="1" applyFill="1" applyBorder="1" applyAlignment="1">
      <alignment horizontal="justify" vertical="center"/>
    </xf>
    <xf numFmtId="0" fontId="23" fillId="0" borderId="1" xfId="0" applyFont="1" applyFill="1" applyBorder="1" applyAlignment="1">
      <alignment horizontal="justify" vertical="center"/>
    </xf>
    <xf numFmtId="0" fontId="22" fillId="0" borderId="1" xfId="0" applyFont="1" applyFill="1" applyBorder="1" applyAlignment="1">
      <alignment horizontal="center" vertical="center" wrapText="1"/>
    </xf>
    <xf numFmtId="1" fontId="24" fillId="2" borderId="2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3" fontId="23" fillId="0" borderId="1" xfId="16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1" xfId="1" applyNumberFormat="1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17" fontId="23" fillId="0" borderId="1" xfId="16" applyNumberFormat="1" applyFont="1" applyFill="1" applyBorder="1" applyAlignment="1">
      <alignment horizontal="center" vertical="center" wrapText="1"/>
    </xf>
    <xf numFmtId="17" fontId="23" fillId="0" borderId="2" xfId="16" applyNumberFormat="1" applyFont="1" applyFill="1" applyBorder="1" applyAlignment="1">
      <alignment horizontal="center" vertical="center" wrapText="1"/>
    </xf>
    <xf numFmtId="43" fontId="23" fillId="0" borderId="2" xfId="16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3" fontId="23" fillId="0" borderId="10" xfId="16" applyFont="1" applyFill="1" applyBorder="1" applyAlignment="1">
      <alignment vertical="center" wrapText="1"/>
    </xf>
    <xf numFmtId="17" fontId="23" fillId="0" borderId="10" xfId="16" applyNumberFormat="1" applyFont="1" applyFill="1" applyBorder="1" applyAlignment="1">
      <alignment horizontal="center" vertical="center" wrapText="1"/>
    </xf>
    <xf numFmtId="43" fontId="23" fillId="0" borderId="10" xfId="16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1" fontId="23" fillId="0" borderId="3" xfId="0" applyNumberFormat="1" applyFont="1" applyFill="1" applyBorder="1" applyAlignment="1">
      <alignment horizontal="center" vertical="center" wrapText="1"/>
    </xf>
    <xf numFmtId="43" fontId="22" fillId="0" borderId="10" xfId="16" quotePrefix="1" applyFont="1" applyFill="1" applyBorder="1" applyAlignment="1">
      <alignment horizontal="left" vertical="center" wrapText="1"/>
    </xf>
    <xf numFmtId="43" fontId="22" fillId="0" borderId="10" xfId="16" applyFont="1" applyFill="1" applyBorder="1" applyAlignment="1">
      <alignment horizontal="left" vertical="center" wrapText="1"/>
    </xf>
    <xf numFmtId="43" fontId="22" fillId="0" borderId="2" xfId="16" quotePrefix="1" applyFont="1" applyFill="1" applyBorder="1" applyAlignment="1">
      <alignment horizontal="left" vertical="center" wrapText="1"/>
    </xf>
    <xf numFmtId="43" fontId="23" fillId="0" borderId="1" xfId="16" applyFont="1" applyFill="1" applyBorder="1" applyAlignment="1">
      <alignment horizontal="left" vertical="center" wrapText="1"/>
    </xf>
    <xf numFmtId="43" fontId="22" fillId="0" borderId="1" xfId="16" quotePrefix="1" applyFont="1" applyFill="1" applyBorder="1" applyAlignment="1">
      <alignment horizontal="left" vertical="center" wrapText="1"/>
    </xf>
    <xf numFmtId="43" fontId="23" fillId="0" borderId="2" xfId="16" applyFont="1" applyFill="1" applyBorder="1" applyAlignment="1">
      <alignment horizontal="left" vertical="center" wrapText="1"/>
    </xf>
    <xf numFmtId="43" fontId="23" fillId="0" borderId="1" xfId="16" quotePrefix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43" fontId="22" fillId="0" borderId="3" xfId="16" quotePrefix="1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22" fillId="0" borderId="2" xfId="0" applyNumberFormat="1" applyFont="1" applyFill="1" applyBorder="1" applyAlignment="1">
      <alignment horizontal="center" vertical="center"/>
    </xf>
    <xf numFmtId="0" fontId="23" fillId="0" borderId="2" xfId="1" applyNumberFormat="1" applyFont="1" applyFill="1" applyBorder="1" applyAlignment="1">
      <alignment horizontal="justify" vertical="center" wrapText="1"/>
    </xf>
    <xf numFmtId="0" fontId="23" fillId="0" borderId="11" xfId="1" applyNumberFormat="1" applyFont="1" applyFill="1" applyBorder="1" applyAlignment="1">
      <alignment horizontal="justify" vertical="center" wrapText="1"/>
    </xf>
    <xf numFmtId="0" fontId="23" fillId="0" borderId="3" xfId="1" applyNumberFormat="1" applyFont="1" applyFill="1" applyBorder="1" applyAlignment="1">
      <alignment horizontal="justify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7" fontId="23" fillId="0" borderId="3" xfId="16" applyNumberFormat="1" applyFont="1" applyFill="1" applyBorder="1" applyAlignment="1">
      <alignment horizontal="center" vertical="center" wrapText="1"/>
    </xf>
    <xf numFmtId="0" fontId="23" fillId="0" borderId="10" xfId="0" quotePrefix="1" applyFont="1" applyFill="1" applyBorder="1" applyAlignment="1">
      <alignment horizontal="center" vertical="center" wrapText="1"/>
    </xf>
    <xf numFmtId="43" fontId="23" fillId="0" borderId="3" xfId="16" quotePrefix="1" applyFont="1" applyFill="1" applyBorder="1" applyAlignment="1">
      <alignment horizontal="left" vertical="center" wrapText="1"/>
    </xf>
    <xf numFmtId="43" fontId="23" fillId="0" borderId="3" xfId="16" applyFont="1" applyFill="1" applyBorder="1" applyAlignment="1">
      <alignment horizontal="center" vertical="center" wrapText="1"/>
    </xf>
    <xf numFmtId="43" fontId="23" fillId="0" borderId="3" xfId="16" applyFont="1" applyFill="1" applyBorder="1" applyAlignment="1">
      <alignment horizontal="left" vertical="center" wrapText="1"/>
    </xf>
    <xf numFmtId="43" fontId="23" fillId="0" borderId="3" xfId="16" applyFont="1" applyFill="1" applyBorder="1" applyAlignment="1">
      <alignment vertical="center" wrapText="1"/>
    </xf>
    <xf numFmtId="43" fontId="22" fillId="0" borderId="11" xfId="16" quotePrefix="1" applyFont="1" applyFill="1" applyBorder="1" applyAlignment="1">
      <alignment horizontal="left" vertical="center" wrapText="1"/>
    </xf>
    <xf numFmtId="43" fontId="22" fillId="0" borderId="1" xfId="16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left" vertical="center"/>
    </xf>
    <xf numFmtId="0" fontId="23" fillId="0" borderId="10" xfId="0" quotePrefix="1" applyFont="1" applyFill="1" applyBorder="1" applyAlignment="1">
      <alignment horizontal="left" vertical="center" wrapText="1"/>
    </xf>
    <xf numFmtId="17" fontId="23" fillId="0" borderId="1" xfId="0" quotePrefix="1" applyNumberFormat="1" applyFont="1" applyFill="1" applyBorder="1" applyAlignment="1">
      <alignment horizontal="center" vertical="center"/>
    </xf>
    <xf numFmtId="17" fontId="22" fillId="0" borderId="1" xfId="16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17" fontId="23" fillId="0" borderId="1" xfId="0" quotePrefix="1" applyNumberFormat="1" applyFont="1" applyFill="1" applyBorder="1" applyAlignment="1">
      <alignment horizontal="center" vertical="center" wrapText="1"/>
    </xf>
    <xf numFmtId="17" fontId="23" fillId="0" borderId="3" xfId="0" applyNumberFormat="1" applyFont="1" applyFill="1" applyBorder="1" applyAlignment="1">
      <alignment horizontal="center" vertical="center" wrapText="1"/>
    </xf>
    <xf numFmtId="17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" xfId="0" quotePrefix="1" applyFont="1" applyFill="1" applyBorder="1" applyAlignment="1">
      <alignment horizontal="center" vertical="center"/>
    </xf>
    <xf numFmtId="17" fontId="23" fillId="0" borderId="11" xfId="0" quotePrefix="1" applyNumberFormat="1" applyFont="1" applyFill="1" applyBorder="1" applyAlignment="1">
      <alignment horizontal="center" vertical="center" wrapText="1"/>
    </xf>
    <xf numFmtId="17" fontId="23" fillId="0" borderId="3" xfId="0" quotePrefix="1" applyNumberFormat="1" applyFont="1" applyFill="1" applyBorder="1" applyAlignment="1">
      <alignment horizontal="center" vertical="center" wrapText="1"/>
    </xf>
    <xf numFmtId="17" fontId="23" fillId="0" borderId="10" xfId="0" quotePrefix="1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17" fontId="23" fillId="0" borderId="4" xfId="0" quotePrefix="1" applyNumberFormat="1" applyFont="1" applyFill="1" applyBorder="1" applyAlignment="1">
      <alignment horizontal="center" vertical="center" wrapText="1"/>
    </xf>
    <xf numFmtId="17" fontId="23" fillId="0" borderId="2" xfId="0" quotePrefix="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17" fontId="23" fillId="0" borderId="1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17" fontId="23" fillId="0" borderId="1" xfId="0" applyNumberFormat="1" applyFont="1" applyFill="1" applyBorder="1" applyAlignment="1">
      <alignment horizontal="center" vertical="center"/>
    </xf>
    <xf numFmtId="17" fontId="23" fillId="0" borderId="2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justify" vertical="center" wrapText="1"/>
    </xf>
    <xf numFmtId="0" fontId="23" fillId="0" borderId="4" xfId="0" applyFont="1" applyFill="1" applyBorder="1" applyAlignment="1">
      <alignment vertical="center"/>
    </xf>
    <xf numFmtId="17" fontId="23" fillId="0" borderId="4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 applyProtection="1">
      <alignment horizontal="justify" vertical="center" wrapText="1"/>
      <protection locked="0"/>
    </xf>
    <xf numFmtId="0" fontId="22" fillId="0" borderId="2" xfId="0" quotePrefix="1" applyFont="1" applyFill="1" applyBorder="1" applyAlignment="1">
      <alignment horizontal="left" vertical="center" wrapText="1"/>
    </xf>
    <xf numFmtId="0" fontId="22" fillId="0" borderId="1" xfId="1" applyNumberFormat="1" applyFont="1" applyFill="1" applyBorder="1" applyAlignment="1">
      <alignment horizontal="left" vertical="center" wrapText="1"/>
    </xf>
    <xf numFmtId="0" fontId="22" fillId="0" borderId="1" xfId="1" applyNumberFormat="1" applyFont="1" applyFill="1" applyBorder="1" applyAlignment="1">
      <alignment horizontal="justify" vertical="center" wrapText="1"/>
    </xf>
    <xf numFmtId="43" fontId="22" fillId="0" borderId="1" xfId="16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7" borderId="1" xfId="1" applyNumberFormat="1" applyFont="1" applyFill="1" applyBorder="1" applyAlignment="1">
      <alignment horizontal="left" vertical="center" wrapText="1"/>
    </xf>
    <xf numFmtId="17" fontId="23" fillId="7" borderId="1" xfId="16" applyNumberFormat="1" applyFont="1" applyFill="1" applyBorder="1" applyAlignment="1">
      <alignment horizontal="center" vertical="center" wrapText="1"/>
    </xf>
    <xf numFmtId="43" fontId="23" fillId="7" borderId="1" xfId="16" applyFont="1" applyFill="1" applyBorder="1" applyAlignment="1">
      <alignment horizontal="center" vertical="center" wrapText="1"/>
    </xf>
    <xf numFmtId="43" fontId="22" fillId="7" borderId="1" xfId="16" quotePrefix="1" applyFont="1" applyFill="1" applyBorder="1" applyAlignment="1">
      <alignment horizontal="left" vertical="center" wrapText="1"/>
    </xf>
    <xf numFmtId="43" fontId="23" fillId="7" borderId="1" xfId="16" quotePrefix="1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17" fontId="23" fillId="0" borderId="1" xfId="16" quotePrefix="1" applyNumberFormat="1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/>
    </xf>
    <xf numFmtId="43" fontId="22" fillId="0" borderId="3" xfId="16" applyFont="1" applyFill="1" applyBorder="1" applyAlignment="1">
      <alignment vertical="center" wrapText="1"/>
    </xf>
    <xf numFmtId="17" fontId="22" fillId="0" borderId="3" xfId="16" applyNumberFormat="1" applyFont="1" applyFill="1" applyBorder="1" applyAlignment="1">
      <alignment horizontal="center" vertical="center" wrapText="1"/>
    </xf>
    <xf numFmtId="43" fontId="22" fillId="0" borderId="3" xfId="16" applyFont="1" applyFill="1" applyBorder="1" applyAlignment="1">
      <alignment horizontal="center" vertical="center" wrapText="1"/>
    </xf>
    <xf numFmtId="43" fontId="22" fillId="0" borderId="3" xfId="16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3" fontId="22" fillId="0" borderId="10" xfId="16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3" fillId="0" borderId="12" xfId="1" applyFont="1" applyFill="1" applyBorder="1" applyAlignment="1">
      <alignment horizontal="justify" vertical="center" wrapText="1"/>
    </xf>
    <xf numFmtId="43" fontId="23" fillId="0" borderId="12" xfId="16" applyFont="1" applyFill="1" applyBorder="1" applyAlignment="1">
      <alignment horizontal="center" vertical="center" wrapText="1"/>
    </xf>
    <xf numFmtId="0" fontId="23" fillId="0" borderId="12" xfId="1" applyNumberFormat="1" applyFont="1" applyFill="1" applyBorder="1" applyAlignment="1">
      <alignment horizontal="left" vertical="center" wrapText="1"/>
    </xf>
    <xf numFmtId="17" fontId="23" fillId="0" borderId="12" xfId="16" applyNumberFormat="1" applyFont="1" applyFill="1" applyBorder="1" applyAlignment="1">
      <alignment horizontal="center" vertical="center" wrapText="1"/>
    </xf>
    <xf numFmtId="43" fontId="22" fillId="0" borderId="12" xfId="16" quotePrefix="1" applyFont="1" applyFill="1" applyBorder="1" applyAlignment="1">
      <alignment horizontal="left" vertical="center" wrapText="1"/>
    </xf>
    <xf numFmtId="43" fontId="23" fillId="0" borderId="12" xfId="16" quotePrefix="1" applyFont="1" applyFill="1" applyBorder="1" applyAlignment="1">
      <alignment horizontal="left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vertical="center"/>
    </xf>
    <xf numFmtId="43" fontId="23" fillId="0" borderId="9" xfId="16" applyFont="1" applyFill="1" applyBorder="1" applyAlignment="1">
      <alignment horizontal="center" vertical="center" wrapText="1"/>
    </xf>
    <xf numFmtId="0" fontId="23" fillId="0" borderId="9" xfId="1" applyNumberFormat="1" applyFont="1" applyFill="1" applyBorder="1" applyAlignment="1">
      <alignment horizontal="left" vertical="center" wrapText="1"/>
    </xf>
    <xf numFmtId="17" fontId="23" fillId="0" borderId="9" xfId="16" applyNumberFormat="1" applyFont="1" applyFill="1" applyBorder="1" applyAlignment="1">
      <alignment horizontal="center" vertical="center" wrapText="1"/>
    </xf>
    <xf numFmtId="43" fontId="22" fillId="0" borderId="9" xfId="16" quotePrefix="1" applyFont="1" applyFill="1" applyBorder="1" applyAlignment="1">
      <alignment horizontal="left" vertical="center" wrapText="1"/>
    </xf>
    <xf numFmtId="43" fontId="23" fillId="0" borderId="9" xfId="16" quotePrefix="1" applyFont="1" applyFill="1" applyBorder="1" applyAlignment="1">
      <alignment horizontal="left" vertical="center" wrapText="1"/>
    </xf>
    <xf numFmtId="1" fontId="23" fillId="0" borderId="9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justify" vertical="center" wrapText="1"/>
    </xf>
    <xf numFmtId="0" fontId="23" fillId="0" borderId="10" xfId="1" applyFont="1" applyFill="1" applyBorder="1" applyAlignment="1" applyProtection="1">
      <alignment horizontal="justify"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43" fontId="22" fillId="0" borderId="10" xfId="16" applyFont="1" applyFill="1" applyBorder="1" applyAlignment="1">
      <alignment horizontal="left" vertical="center" wrapText="1"/>
    </xf>
    <xf numFmtId="43" fontId="22" fillId="0" borderId="1" xfId="16" applyFont="1" applyFill="1" applyBorder="1" applyAlignment="1">
      <alignment horizontal="left" vertical="center" wrapText="1"/>
    </xf>
    <xf numFmtId="43" fontId="22" fillId="0" borderId="2" xfId="16" applyFont="1" applyFill="1" applyBorder="1" applyAlignment="1">
      <alignment horizontal="left" vertical="center" wrapText="1"/>
    </xf>
    <xf numFmtId="43" fontId="22" fillId="0" borderId="9" xfId="16" applyFont="1" applyFill="1" applyBorder="1" applyAlignment="1">
      <alignment horizontal="left" vertical="center" wrapText="1"/>
    </xf>
    <xf numFmtId="0" fontId="22" fillId="0" borderId="46" xfId="16" applyNumberFormat="1" applyFont="1" applyFill="1" applyBorder="1" applyAlignment="1">
      <alignment horizontal="center" vertical="center" wrapText="1"/>
    </xf>
    <xf numFmtId="0" fontId="22" fillId="0" borderId="47" xfId="16" applyNumberFormat="1" applyFont="1" applyFill="1" applyBorder="1" applyAlignment="1">
      <alignment horizontal="center" vertical="center" wrapText="1"/>
    </xf>
    <xf numFmtId="0" fontId="22" fillId="0" borderId="48" xfId="16" applyNumberFormat="1" applyFont="1" applyFill="1" applyBorder="1" applyAlignment="1">
      <alignment horizontal="center" vertical="center" wrapText="1"/>
    </xf>
    <xf numFmtId="0" fontId="22" fillId="0" borderId="49" xfId="16" applyNumberFormat="1" applyFont="1" applyFill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1" fontId="22" fillId="0" borderId="34" xfId="0" applyNumberFormat="1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28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9" xfId="0" applyNumberFormat="1" applyFont="1" applyFill="1" applyBorder="1" applyAlignment="1">
      <alignment horizontal="center" vertical="center"/>
    </xf>
    <xf numFmtId="1" fontId="23" fillId="0" borderId="28" xfId="0" applyNumberFormat="1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left"/>
    </xf>
    <xf numFmtId="0" fontId="24" fillId="2" borderId="36" xfId="0" applyFont="1" applyFill="1" applyBorder="1" applyAlignment="1">
      <alignment horizontal="left"/>
    </xf>
    <xf numFmtId="0" fontId="24" fillId="2" borderId="37" xfId="0" applyFont="1" applyFill="1" applyBorder="1" applyAlignment="1">
      <alignment horizontal="left"/>
    </xf>
    <xf numFmtId="1" fontId="22" fillId="0" borderId="24" xfId="0" applyNumberFormat="1" applyFont="1" applyFill="1" applyBorder="1" applyAlignment="1">
      <alignment horizontal="center" vertical="center" wrapText="1"/>
    </xf>
    <xf numFmtId="1" fontId="22" fillId="0" borderId="31" xfId="0" applyNumberFormat="1" applyFont="1" applyFill="1" applyBorder="1" applyAlignment="1">
      <alignment horizontal="center" vertical="center" wrapText="1"/>
    </xf>
    <xf numFmtId="1" fontId="22" fillId="0" borderId="34" xfId="0" applyNumberFormat="1" applyFont="1" applyFill="1" applyBorder="1" applyAlignment="1">
      <alignment horizontal="center" vertical="center" wrapText="1"/>
    </xf>
    <xf numFmtId="1" fontId="22" fillId="0" borderId="26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1" fontId="22" fillId="0" borderId="27" xfId="0" applyNumberFormat="1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right" vertical="center"/>
    </xf>
    <xf numFmtId="0" fontId="24" fillId="2" borderId="3" xfId="0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16" applyNumberFormat="1" applyFont="1" applyBorder="1" applyAlignment="1">
      <alignment horizontal="center" vertical="center" wrapText="1"/>
    </xf>
    <xf numFmtId="43" fontId="0" fillId="0" borderId="2" xfId="16" applyFont="1" applyBorder="1" applyAlignment="1">
      <alignment horizontal="left" vertical="center" wrapText="1"/>
    </xf>
    <xf numFmtId="43" fontId="0" fillId="0" borderId="4" xfId="16" applyFont="1" applyBorder="1" applyAlignment="1">
      <alignment horizontal="left" vertical="center" wrapText="1"/>
    </xf>
    <xf numFmtId="43" fontId="0" fillId="0" borderId="12" xfId="16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right" vertical="center"/>
    </xf>
    <xf numFmtId="0" fontId="17" fillId="2" borderId="18" xfId="0" applyFont="1" applyFill="1" applyBorder="1" applyAlignment="1">
      <alignment horizontal="right" vertical="center"/>
    </xf>
    <xf numFmtId="0" fontId="17" fillId="2" borderId="1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</cellXfs>
  <cellStyles count="470">
    <cellStyle name="Cálculo 2" xfId="2"/>
    <cellStyle name="Entrada 2" xfId="3"/>
    <cellStyle name="Heading" xfId="4"/>
    <cellStyle name="Heading1" xfId="5"/>
    <cellStyle name="Incorreto 2" xfId="6"/>
    <cellStyle name="Normal" xfId="0" builtinId="0"/>
    <cellStyle name="Normal 2" xfId="7"/>
    <cellStyle name="Normal 3" xfId="1"/>
    <cellStyle name="Normal 3 2" xfId="39"/>
    <cellStyle name="Normal 3 3" xfId="40"/>
    <cellStyle name="Normal 4" xfId="17"/>
    <cellStyle name="Normal 4 10" xfId="67"/>
    <cellStyle name="Normal 4 10 2" xfId="139"/>
    <cellStyle name="Normal 4 10 2 2" xfId="376"/>
    <cellStyle name="Normal 4 10 3" xfId="211"/>
    <cellStyle name="Normal 4 10 3 2" xfId="448"/>
    <cellStyle name="Normal 4 10 4" xfId="304"/>
    <cellStyle name="Normal 4 11" xfId="91"/>
    <cellStyle name="Normal 4 11 2" xfId="328"/>
    <cellStyle name="Normal 4 12" xfId="163"/>
    <cellStyle name="Normal 4 12 2" xfId="400"/>
    <cellStyle name="Normal 4 13" xfId="257"/>
    <cellStyle name="Normal 4 14" xfId="234"/>
    <cellStyle name="Normal 4 2" xfId="19"/>
    <cellStyle name="Normal 4 2 2" xfId="33"/>
    <cellStyle name="Normal 4 2 2 2" xfId="59"/>
    <cellStyle name="Normal 4 2 2 2 2" xfId="131"/>
    <cellStyle name="Normal 4 2 2 2 2 2" xfId="368"/>
    <cellStyle name="Normal 4 2 2 2 3" xfId="203"/>
    <cellStyle name="Normal 4 2 2 2 3 2" xfId="440"/>
    <cellStyle name="Normal 4 2 2 2 4" xfId="296"/>
    <cellStyle name="Normal 4 2 2 3" xfId="83"/>
    <cellStyle name="Normal 4 2 2 3 2" xfId="155"/>
    <cellStyle name="Normal 4 2 2 3 2 2" xfId="392"/>
    <cellStyle name="Normal 4 2 2 3 3" xfId="227"/>
    <cellStyle name="Normal 4 2 2 3 3 2" xfId="464"/>
    <cellStyle name="Normal 4 2 2 3 4" xfId="320"/>
    <cellStyle name="Normal 4 2 2 4" xfId="107"/>
    <cellStyle name="Normal 4 2 2 4 2" xfId="344"/>
    <cellStyle name="Normal 4 2 2 5" xfId="179"/>
    <cellStyle name="Normal 4 2 2 5 2" xfId="416"/>
    <cellStyle name="Normal 4 2 2 6" xfId="273"/>
    <cellStyle name="Normal 4 2 2 7" xfId="250"/>
    <cellStyle name="Normal 4 2 3" xfId="45"/>
    <cellStyle name="Normal 4 2 3 2" xfId="117"/>
    <cellStyle name="Normal 4 2 3 2 2" xfId="354"/>
    <cellStyle name="Normal 4 2 3 3" xfId="189"/>
    <cellStyle name="Normal 4 2 3 3 2" xfId="426"/>
    <cellStyle name="Normal 4 2 3 4" xfId="282"/>
    <cellStyle name="Normal 4 2 4" xfId="69"/>
    <cellStyle name="Normal 4 2 4 2" xfId="141"/>
    <cellStyle name="Normal 4 2 4 2 2" xfId="378"/>
    <cellStyle name="Normal 4 2 4 3" xfId="213"/>
    <cellStyle name="Normal 4 2 4 3 2" xfId="450"/>
    <cellStyle name="Normal 4 2 4 4" xfId="306"/>
    <cellStyle name="Normal 4 2 5" xfId="93"/>
    <cellStyle name="Normal 4 2 5 2" xfId="330"/>
    <cellStyle name="Normal 4 2 6" xfId="165"/>
    <cellStyle name="Normal 4 2 6 2" xfId="402"/>
    <cellStyle name="Normal 4 2 7" xfId="259"/>
    <cellStyle name="Normal 4 2 8" xfId="236"/>
    <cellStyle name="Normal 4 3" xfId="21"/>
    <cellStyle name="Normal 4 3 2" xfId="35"/>
    <cellStyle name="Normal 4 3 2 2" xfId="61"/>
    <cellStyle name="Normal 4 3 2 2 2" xfId="133"/>
    <cellStyle name="Normal 4 3 2 2 2 2" xfId="370"/>
    <cellStyle name="Normal 4 3 2 2 3" xfId="205"/>
    <cellStyle name="Normal 4 3 2 2 3 2" xfId="442"/>
    <cellStyle name="Normal 4 3 2 2 4" xfId="298"/>
    <cellStyle name="Normal 4 3 2 3" xfId="85"/>
    <cellStyle name="Normal 4 3 2 3 2" xfId="157"/>
    <cellStyle name="Normal 4 3 2 3 2 2" xfId="394"/>
    <cellStyle name="Normal 4 3 2 3 3" xfId="229"/>
    <cellStyle name="Normal 4 3 2 3 3 2" xfId="466"/>
    <cellStyle name="Normal 4 3 2 3 4" xfId="322"/>
    <cellStyle name="Normal 4 3 2 4" xfId="109"/>
    <cellStyle name="Normal 4 3 2 4 2" xfId="346"/>
    <cellStyle name="Normal 4 3 2 5" xfId="181"/>
    <cellStyle name="Normal 4 3 2 5 2" xfId="418"/>
    <cellStyle name="Normal 4 3 2 6" xfId="275"/>
    <cellStyle name="Normal 4 3 2 7" xfId="252"/>
    <cellStyle name="Normal 4 3 3" xfId="47"/>
    <cellStyle name="Normal 4 3 3 2" xfId="119"/>
    <cellStyle name="Normal 4 3 3 2 2" xfId="356"/>
    <cellStyle name="Normal 4 3 3 3" xfId="191"/>
    <cellStyle name="Normal 4 3 3 3 2" xfId="428"/>
    <cellStyle name="Normal 4 3 3 4" xfId="284"/>
    <cellStyle name="Normal 4 3 4" xfId="71"/>
    <cellStyle name="Normal 4 3 4 2" xfId="143"/>
    <cellStyle name="Normal 4 3 4 2 2" xfId="380"/>
    <cellStyle name="Normal 4 3 4 3" xfId="215"/>
    <cellStyle name="Normal 4 3 4 3 2" xfId="452"/>
    <cellStyle name="Normal 4 3 4 4" xfId="308"/>
    <cellStyle name="Normal 4 3 5" xfId="95"/>
    <cellStyle name="Normal 4 3 5 2" xfId="332"/>
    <cellStyle name="Normal 4 3 6" xfId="167"/>
    <cellStyle name="Normal 4 3 6 2" xfId="404"/>
    <cellStyle name="Normal 4 3 7" xfId="261"/>
    <cellStyle name="Normal 4 3 8" xfId="238"/>
    <cellStyle name="Normal 4 4" xfId="23"/>
    <cellStyle name="Normal 4 4 2" xfId="37"/>
    <cellStyle name="Normal 4 4 2 2" xfId="63"/>
    <cellStyle name="Normal 4 4 2 2 2" xfId="135"/>
    <cellStyle name="Normal 4 4 2 2 2 2" xfId="372"/>
    <cellStyle name="Normal 4 4 2 2 3" xfId="207"/>
    <cellStyle name="Normal 4 4 2 2 3 2" xfId="444"/>
    <cellStyle name="Normal 4 4 2 2 4" xfId="300"/>
    <cellStyle name="Normal 4 4 2 3" xfId="87"/>
    <cellStyle name="Normal 4 4 2 3 2" xfId="159"/>
    <cellStyle name="Normal 4 4 2 3 2 2" xfId="396"/>
    <cellStyle name="Normal 4 4 2 3 3" xfId="231"/>
    <cellStyle name="Normal 4 4 2 3 3 2" xfId="468"/>
    <cellStyle name="Normal 4 4 2 3 4" xfId="324"/>
    <cellStyle name="Normal 4 4 2 4" xfId="111"/>
    <cellStyle name="Normal 4 4 2 4 2" xfId="348"/>
    <cellStyle name="Normal 4 4 2 5" xfId="183"/>
    <cellStyle name="Normal 4 4 2 5 2" xfId="420"/>
    <cellStyle name="Normal 4 4 2 6" xfId="277"/>
    <cellStyle name="Normal 4 4 2 7" xfId="254"/>
    <cellStyle name="Normal 4 4 3" xfId="49"/>
    <cellStyle name="Normal 4 4 3 2" xfId="121"/>
    <cellStyle name="Normal 4 4 3 2 2" xfId="358"/>
    <cellStyle name="Normal 4 4 3 3" xfId="193"/>
    <cellStyle name="Normal 4 4 3 3 2" xfId="430"/>
    <cellStyle name="Normal 4 4 3 4" xfId="286"/>
    <cellStyle name="Normal 4 4 4" xfId="73"/>
    <cellStyle name="Normal 4 4 4 2" xfId="145"/>
    <cellStyle name="Normal 4 4 4 2 2" xfId="382"/>
    <cellStyle name="Normal 4 4 4 3" xfId="217"/>
    <cellStyle name="Normal 4 4 4 3 2" xfId="454"/>
    <cellStyle name="Normal 4 4 4 4" xfId="310"/>
    <cellStyle name="Normal 4 4 5" xfId="97"/>
    <cellStyle name="Normal 4 4 5 2" xfId="334"/>
    <cellStyle name="Normal 4 4 6" xfId="169"/>
    <cellStyle name="Normal 4 4 6 2" xfId="406"/>
    <cellStyle name="Normal 4 4 7" xfId="263"/>
    <cellStyle name="Normal 4 4 8" xfId="240"/>
    <cellStyle name="Normal 4 5" xfId="25"/>
    <cellStyle name="Normal 4 5 2" xfId="51"/>
    <cellStyle name="Normal 4 5 2 2" xfId="123"/>
    <cellStyle name="Normal 4 5 2 2 2" xfId="360"/>
    <cellStyle name="Normal 4 5 2 3" xfId="195"/>
    <cellStyle name="Normal 4 5 2 3 2" xfId="432"/>
    <cellStyle name="Normal 4 5 2 4" xfId="288"/>
    <cellStyle name="Normal 4 5 3" xfId="75"/>
    <cellStyle name="Normal 4 5 3 2" xfId="147"/>
    <cellStyle name="Normal 4 5 3 2 2" xfId="384"/>
    <cellStyle name="Normal 4 5 3 3" xfId="219"/>
    <cellStyle name="Normal 4 5 3 3 2" xfId="456"/>
    <cellStyle name="Normal 4 5 3 4" xfId="312"/>
    <cellStyle name="Normal 4 5 4" xfId="99"/>
    <cellStyle name="Normal 4 5 4 2" xfId="336"/>
    <cellStyle name="Normal 4 5 5" xfId="171"/>
    <cellStyle name="Normal 4 5 5 2" xfId="408"/>
    <cellStyle name="Normal 4 5 6" xfId="265"/>
    <cellStyle name="Normal 4 5 7" xfId="242"/>
    <cellStyle name="Normal 4 6" xfId="27"/>
    <cellStyle name="Normal 4 6 2" xfId="53"/>
    <cellStyle name="Normal 4 6 2 2" xfId="125"/>
    <cellStyle name="Normal 4 6 2 2 2" xfId="362"/>
    <cellStyle name="Normal 4 6 2 3" xfId="197"/>
    <cellStyle name="Normal 4 6 2 3 2" xfId="434"/>
    <cellStyle name="Normal 4 6 2 4" xfId="290"/>
    <cellStyle name="Normal 4 6 3" xfId="77"/>
    <cellStyle name="Normal 4 6 3 2" xfId="149"/>
    <cellStyle name="Normal 4 6 3 2 2" xfId="386"/>
    <cellStyle name="Normal 4 6 3 3" xfId="221"/>
    <cellStyle name="Normal 4 6 3 3 2" xfId="458"/>
    <cellStyle name="Normal 4 6 3 4" xfId="314"/>
    <cellStyle name="Normal 4 6 4" xfId="101"/>
    <cellStyle name="Normal 4 6 4 2" xfId="338"/>
    <cellStyle name="Normal 4 6 5" xfId="173"/>
    <cellStyle name="Normal 4 6 5 2" xfId="410"/>
    <cellStyle name="Normal 4 6 6" xfId="267"/>
    <cellStyle name="Normal 4 6 7" xfId="244"/>
    <cellStyle name="Normal 4 7" xfId="29"/>
    <cellStyle name="Normal 4 7 2" xfId="55"/>
    <cellStyle name="Normal 4 7 2 2" xfId="127"/>
    <cellStyle name="Normal 4 7 2 2 2" xfId="364"/>
    <cellStyle name="Normal 4 7 2 3" xfId="199"/>
    <cellStyle name="Normal 4 7 2 3 2" xfId="436"/>
    <cellStyle name="Normal 4 7 2 4" xfId="292"/>
    <cellStyle name="Normal 4 7 3" xfId="79"/>
    <cellStyle name="Normal 4 7 3 2" xfId="151"/>
    <cellStyle name="Normal 4 7 3 2 2" xfId="388"/>
    <cellStyle name="Normal 4 7 3 3" xfId="223"/>
    <cellStyle name="Normal 4 7 3 3 2" xfId="460"/>
    <cellStyle name="Normal 4 7 3 4" xfId="316"/>
    <cellStyle name="Normal 4 7 4" xfId="103"/>
    <cellStyle name="Normal 4 7 4 2" xfId="340"/>
    <cellStyle name="Normal 4 7 5" xfId="175"/>
    <cellStyle name="Normal 4 7 5 2" xfId="412"/>
    <cellStyle name="Normal 4 7 6" xfId="269"/>
    <cellStyle name="Normal 4 7 7" xfId="246"/>
    <cellStyle name="Normal 4 8" xfId="31"/>
    <cellStyle name="Normal 4 8 2" xfId="57"/>
    <cellStyle name="Normal 4 8 2 2" xfId="129"/>
    <cellStyle name="Normal 4 8 2 2 2" xfId="366"/>
    <cellStyle name="Normal 4 8 2 3" xfId="201"/>
    <cellStyle name="Normal 4 8 2 3 2" xfId="438"/>
    <cellStyle name="Normal 4 8 2 4" xfId="294"/>
    <cellStyle name="Normal 4 8 3" xfId="81"/>
    <cellStyle name="Normal 4 8 3 2" xfId="153"/>
    <cellStyle name="Normal 4 8 3 2 2" xfId="390"/>
    <cellStyle name="Normal 4 8 3 3" xfId="225"/>
    <cellStyle name="Normal 4 8 3 3 2" xfId="462"/>
    <cellStyle name="Normal 4 8 3 4" xfId="318"/>
    <cellStyle name="Normal 4 8 4" xfId="105"/>
    <cellStyle name="Normal 4 8 4 2" xfId="342"/>
    <cellStyle name="Normal 4 8 5" xfId="177"/>
    <cellStyle name="Normal 4 8 5 2" xfId="414"/>
    <cellStyle name="Normal 4 8 6" xfId="271"/>
    <cellStyle name="Normal 4 8 7" xfId="248"/>
    <cellStyle name="Normal 4 9" xfId="43"/>
    <cellStyle name="Normal 4 9 2" xfId="115"/>
    <cellStyle name="Normal 4 9 2 2" xfId="352"/>
    <cellStyle name="Normal 4 9 3" xfId="187"/>
    <cellStyle name="Normal 4 9 3 2" xfId="424"/>
    <cellStyle name="Normal 4 9 4" xfId="280"/>
    <cellStyle name="Normal 5" xfId="41"/>
    <cellStyle name="Normal 5 2" xfId="113"/>
    <cellStyle name="Normal 5 2 2" xfId="350"/>
    <cellStyle name="Normal 5 3" xfId="185"/>
    <cellStyle name="Normal 5 3 2" xfId="422"/>
    <cellStyle name="Normal 5 4" xfId="256"/>
    <cellStyle name="Normal 5 5" xfId="233"/>
    <cellStyle name="Normal 6" xfId="42"/>
    <cellStyle name="Normal 6 2" xfId="114"/>
    <cellStyle name="Normal 6 2 2" xfId="351"/>
    <cellStyle name="Normal 6 3" xfId="186"/>
    <cellStyle name="Normal 6 3 2" xfId="423"/>
    <cellStyle name="Normal 6 4" xfId="279"/>
    <cellStyle name="Normal 7" xfId="65"/>
    <cellStyle name="Normal 7 2" xfId="137"/>
    <cellStyle name="Normal 7 2 2" xfId="374"/>
    <cellStyle name="Normal 7 3" xfId="209"/>
    <cellStyle name="Normal 7 3 2" xfId="446"/>
    <cellStyle name="Normal 7 4" xfId="302"/>
    <cellStyle name="Normal 8" xfId="89"/>
    <cellStyle name="Normal 8 2" xfId="326"/>
    <cellStyle name="Normal 9" xfId="161"/>
    <cellStyle name="Normal 9 2" xfId="398"/>
    <cellStyle name="Nota 2" xfId="8"/>
    <cellStyle name="Result" xfId="9"/>
    <cellStyle name="Result2" xfId="10"/>
    <cellStyle name="Saída 2" xfId="11"/>
    <cellStyle name="Separador de milhares" xfId="16" builtinId="3"/>
    <cellStyle name="Separador de milhares 2" xfId="18"/>
    <cellStyle name="Separador de milhares 2 10" xfId="68"/>
    <cellStyle name="Separador de milhares 2 10 2" xfId="140"/>
    <cellStyle name="Separador de milhares 2 10 2 2" xfId="377"/>
    <cellStyle name="Separador de milhares 2 10 3" xfId="212"/>
    <cellStyle name="Separador de milhares 2 10 3 2" xfId="449"/>
    <cellStyle name="Separador de milhares 2 10 4" xfId="305"/>
    <cellStyle name="Separador de milhares 2 11" xfId="92"/>
    <cellStyle name="Separador de milhares 2 11 2" xfId="329"/>
    <cellStyle name="Separador de milhares 2 12" xfId="164"/>
    <cellStyle name="Separador de milhares 2 12 2" xfId="401"/>
    <cellStyle name="Separador de milhares 2 13" xfId="258"/>
    <cellStyle name="Separador de milhares 2 14" xfId="235"/>
    <cellStyle name="Separador de milhares 2 2" xfId="20"/>
    <cellStyle name="Separador de milhares 2 2 2" xfId="34"/>
    <cellStyle name="Separador de milhares 2 2 2 2" xfId="60"/>
    <cellStyle name="Separador de milhares 2 2 2 2 2" xfId="132"/>
    <cellStyle name="Separador de milhares 2 2 2 2 2 2" xfId="369"/>
    <cellStyle name="Separador de milhares 2 2 2 2 3" xfId="204"/>
    <cellStyle name="Separador de milhares 2 2 2 2 3 2" xfId="441"/>
    <cellStyle name="Separador de milhares 2 2 2 2 4" xfId="297"/>
    <cellStyle name="Separador de milhares 2 2 2 3" xfId="84"/>
    <cellStyle name="Separador de milhares 2 2 2 3 2" xfId="156"/>
    <cellStyle name="Separador de milhares 2 2 2 3 2 2" xfId="393"/>
    <cellStyle name="Separador de milhares 2 2 2 3 3" xfId="228"/>
    <cellStyle name="Separador de milhares 2 2 2 3 3 2" xfId="465"/>
    <cellStyle name="Separador de milhares 2 2 2 3 4" xfId="321"/>
    <cellStyle name="Separador de milhares 2 2 2 4" xfId="108"/>
    <cellStyle name="Separador de milhares 2 2 2 4 2" xfId="345"/>
    <cellStyle name="Separador de milhares 2 2 2 5" xfId="180"/>
    <cellStyle name="Separador de milhares 2 2 2 5 2" xfId="417"/>
    <cellStyle name="Separador de milhares 2 2 2 6" xfId="274"/>
    <cellStyle name="Separador de milhares 2 2 2 7" xfId="251"/>
    <cellStyle name="Separador de milhares 2 2 3" xfId="46"/>
    <cellStyle name="Separador de milhares 2 2 3 2" xfId="118"/>
    <cellStyle name="Separador de milhares 2 2 3 2 2" xfId="355"/>
    <cellStyle name="Separador de milhares 2 2 3 3" xfId="190"/>
    <cellStyle name="Separador de milhares 2 2 3 3 2" xfId="427"/>
    <cellStyle name="Separador de milhares 2 2 3 4" xfId="283"/>
    <cellStyle name="Separador de milhares 2 2 4" xfId="70"/>
    <cellStyle name="Separador de milhares 2 2 4 2" xfId="142"/>
    <cellStyle name="Separador de milhares 2 2 4 2 2" xfId="379"/>
    <cellStyle name="Separador de milhares 2 2 4 3" xfId="214"/>
    <cellStyle name="Separador de milhares 2 2 4 3 2" xfId="451"/>
    <cellStyle name="Separador de milhares 2 2 4 4" xfId="307"/>
    <cellStyle name="Separador de milhares 2 2 5" xfId="94"/>
    <cellStyle name="Separador de milhares 2 2 5 2" xfId="331"/>
    <cellStyle name="Separador de milhares 2 2 6" xfId="166"/>
    <cellStyle name="Separador de milhares 2 2 6 2" xfId="403"/>
    <cellStyle name="Separador de milhares 2 2 7" xfId="260"/>
    <cellStyle name="Separador de milhares 2 2 8" xfId="237"/>
    <cellStyle name="Separador de milhares 2 3" xfId="22"/>
    <cellStyle name="Separador de milhares 2 3 2" xfId="36"/>
    <cellStyle name="Separador de milhares 2 3 2 2" xfId="62"/>
    <cellStyle name="Separador de milhares 2 3 2 2 2" xfId="134"/>
    <cellStyle name="Separador de milhares 2 3 2 2 2 2" xfId="371"/>
    <cellStyle name="Separador de milhares 2 3 2 2 3" xfId="206"/>
    <cellStyle name="Separador de milhares 2 3 2 2 3 2" xfId="443"/>
    <cellStyle name="Separador de milhares 2 3 2 2 4" xfId="299"/>
    <cellStyle name="Separador de milhares 2 3 2 3" xfId="86"/>
    <cellStyle name="Separador de milhares 2 3 2 3 2" xfId="158"/>
    <cellStyle name="Separador de milhares 2 3 2 3 2 2" xfId="395"/>
    <cellStyle name="Separador de milhares 2 3 2 3 3" xfId="230"/>
    <cellStyle name="Separador de milhares 2 3 2 3 3 2" xfId="467"/>
    <cellStyle name="Separador de milhares 2 3 2 3 4" xfId="323"/>
    <cellStyle name="Separador de milhares 2 3 2 4" xfId="110"/>
    <cellStyle name="Separador de milhares 2 3 2 4 2" xfId="347"/>
    <cellStyle name="Separador de milhares 2 3 2 5" xfId="182"/>
    <cellStyle name="Separador de milhares 2 3 2 5 2" xfId="419"/>
    <cellStyle name="Separador de milhares 2 3 2 6" xfId="276"/>
    <cellStyle name="Separador de milhares 2 3 2 7" xfId="253"/>
    <cellStyle name="Separador de milhares 2 3 3" xfId="48"/>
    <cellStyle name="Separador de milhares 2 3 3 2" xfId="120"/>
    <cellStyle name="Separador de milhares 2 3 3 2 2" xfId="357"/>
    <cellStyle name="Separador de milhares 2 3 3 3" xfId="192"/>
    <cellStyle name="Separador de milhares 2 3 3 3 2" xfId="429"/>
    <cellStyle name="Separador de milhares 2 3 3 4" xfId="285"/>
    <cellStyle name="Separador de milhares 2 3 4" xfId="72"/>
    <cellStyle name="Separador de milhares 2 3 4 2" xfId="144"/>
    <cellStyle name="Separador de milhares 2 3 4 2 2" xfId="381"/>
    <cellStyle name="Separador de milhares 2 3 4 3" xfId="216"/>
    <cellStyle name="Separador de milhares 2 3 4 3 2" xfId="453"/>
    <cellStyle name="Separador de milhares 2 3 4 4" xfId="309"/>
    <cellStyle name="Separador de milhares 2 3 5" xfId="96"/>
    <cellStyle name="Separador de milhares 2 3 5 2" xfId="333"/>
    <cellStyle name="Separador de milhares 2 3 6" xfId="168"/>
    <cellStyle name="Separador de milhares 2 3 6 2" xfId="405"/>
    <cellStyle name="Separador de milhares 2 3 7" xfId="262"/>
    <cellStyle name="Separador de milhares 2 3 8" xfId="239"/>
    <cellStyle name="Separador de milhares 2 4" xfId="24"/>
    <cellStyle name="Separador de milhares 2 4 2" xfId="38"/>
    <cellStyle name="Separador de milhares 2 4 2 2" xfId="64"/>
    <cellStyle name="Separador de milhares 2 4 2 2 2" xfId="136"/>
    <cellStyle name="Separador de milhares 2 4 2 2 2 2" xfId="373"/>
    <cellStyle name="Separador de milhares 2 4 2 2 3" xfId="208"/>
    <cellStyle name="Separador de milhares 2 4 2 2 3 2" xfId="445"/>
    <cellStyle name="Separador de milhares 2 4 2 2 4" xfId="301"/>
    <cellStyle name="Separador de milhares 2 4 2 3" xfId="88"/>
    <cellStyle name="Separador de milhares 2 4 2 3 2" xfId="160"/>
    <cellStyle name="Separador de milhares 2 4 2 3 2 2" xfId="397"/>
    <cellStyle name="Separador de milhares 2 4 2 3 3" xfId="232"/>
    <cellStyle name="Separador de milhares 2 4 2 3 3 2" xfId="469"/>
    <cellStyle name="Separador de milhares 2 4 2 3 4" xfId="325"/>
    <cellStyle name="Separador de milhares 2 4 2 4" xfId="112"/>
    <cellStyle name="Separador de milhares 2 4 2 4 2" xfId="349"/>
    <cellStyle name="Separador de milhares 2 4 2 5" xfId="184"/>
    <cellStyle name="Separador de milhares 2 4 2 5 2" xfId="421"/>
    <cellStyle name="Separador de milhares 2 4 2 6" xfId="278"/>
    <cellStyle name="Separador de milhares 2 4 2 7" xfId="255"/>
    <cellStyle name="Separador de milhares 2 4 3" xfId="50"/>
    <cellStyle name="Separador de milhares 2 4 3 2" xfId="122"/>
    <cellStyle name="Separador de milhares 2 4 3 2 2" xfId="359"/>
    <cellStyle name="Separador de milhares 2 4 3 3" xfId="194"/>
    <cellStyle name="Separador de milhares 2 4 3 3 2" xfId="431"/>
    <cellStyle name="Separador de milhares 2 4 3 4" xfId="287"/>
    <cellStyle name="Separador de milhares 2 4 4" xfId="74"/>
    <cellStyle name="Separador de milhares 2 4 4 2" xfId="146"/>
    <cellStyle name="Separador de milhares 2 4 4 2 2" xfId="383"/>
    <cellStyle name="Separador de milhares 2 4 4 3" xfId="218"/>
    <cellStyle name="Separador de milhares 2 4 4 3 2" xfId="455"/>
    <cellStyle name="Separador de milhares 2 4 4 4" xfId="311"/>
    <cellStyle name="Separador de milhares 2 4 5" xfId="98"/>
    <cellStyle name="Separador de milhares 2 4 5 2" xfId="335"/>
    <cellStyle name="Separador de milhares 2 4 6" xfId="170"/>
    <cellStyle name="Separador de milhares 2 4 6 2" xfId="407"/>
    <cellStyle name="Separador de milhares 2 4 7" xfId="264"/>
    <cellStyle name="Separador de milhares 2 4 8" xfId="241"/>
    <cellStyle name="Separador de milhares 2 5" xfId="26"/>
    <cellStyle name="Separador de milhares 2 5 2" xfId="52"/>
    <cellStyle name="Separador de milhares 2 5 2 2" xfId="124"/>
    <cellStyle name="Separador de milhares 2 5 2 2 2" xfId="361"/>
    <cellStyle name="Separador de milhares 2 5 2 3" xfId="196"/>
    <cellStyle name="Separador de milhares 2 5 2 3 2" xfId="433"/>
    <cellStyle name="Separador de milhares 2 5 2 4" xfId="289"/>
    <cellStyle name="Separador de milhares 2 5 3" xfId="76"/>
    <cellStyle name="Separador de milhares 2 5 3 2" xfId="148"/>
    <cellStyle name="Separador de milhares 2 5 3 2 2" xfId="385"/>
    <cellStyle name="Separador de milhares 2 5 3 3" xfId="220"/>
    <cellStyle name="Separador de milhares 2 5 3 3 2" xfId="457"/>
    <cellStyle name="Separador de milhares 2 5 3 4" xfId="313"/>
    <cellStyle name="Separador de milhares 2 5 4" xfId="100"/>
    <cellStyle name="Separador de milhares 2 5 4 2" xfId="337"/>
    <cellStyle name="Separador de milhares 2 5 5" xfId="172"/>
    <cellStyle name="Separador de milhares 2 5 5 2" xfId="409"/>
    <cellStyle name="Separador de milhares 2 5 6" xfId="266"/>
    <cellStyle name="Separador de milhares 2 5 7" xfId="243"/>
    <cellStyle name="Separador de milhares 2 6" xfId="28"/>
    <cellStyle name="Separador de milhares 2 6 2" xfId="54"/>
    <cellStyle name="Separador de milhares 2 6 2 2" xfId="126"/>
    <cellStyle name="Separador de milhares 2 6 2 2 2" xfId="363"/>
    <cellStyle name="Separador de milhares 2 6 2 3" xfId="198"/>
    <cellStyle name="Separador de milhares 2 6 2 3 2" xfId="435"/>
    <cellStyle name="Separador de milhares 2 6 2 4" xfId="291"/>
    <cellStyle name="Separador de milhares 2 6 3" xfId="78"/>
    <cellStyle name="Separador de milhares 2 6 3 2" xfId="150"/>
    <cellStyle name="Separador de milhares 2 6 3 2 2" xfId="387"/>
    <cellStyle name="Separador de milhares 2 6 3 3" xfId="222"/>
    <cellStyle name="Separador de milhares 2 6 3 3 2" xfId="459"/>
    <cellStyle name="Separador de milhares 2 6 3 4" xfId="315"/>
    <cellStyle name="Separador de milhares 2 6 4" xfId="102"/>
    <cellStyle name="Separador de milhares 2 6 4 2" xfId="339"/>
    <cellStyle name="Separador de milhares 2 6 5" xfId="174"/>
    <cellStyle name="Separador de milhares 2 6 5 2" xfId="411"/>
    <cellStyle name="Separador de milhares 2 6 6" xfId="268"/>
    <cellStyle name="Separador de milhares 2 6 7" xfId="245"/>
    <cellStyle name="Separador de milhares 2 7" xfId="30"/>
    <cellStyle name="Separador de milhares 2 7 2" xfId="56"/>
    <cellStyle name="Separador de milhares 2 7 2 2" xfId="128"/>
    <cellStyle name="Separador de milhares 2 7 2 2 2" xfId="365"/>
    <cellStyle name="Separador de milhares 2 7 2 3" xfId="200"/>
    <cellStyle name="Separador de milhares 2 7 2 3 2" xfId="437"/>
    <cellStyle name="Separador de milhares 2 7 2 4" xfId="293"/>
    <cellStyle name="Separador de milhares 2 7 3" xfId="80"/>
    <cellStyle name="Separador de milhares 2 7 3 2" xfId="152"/>
    <cellStyle name="Separador de milhares 2 7 3 2 2" xfId="389"/>
    <cellStyle name="Separador de milhares 2 7 3 3" xfId="224"/>
    <cellStyle name="Separador de milhares 2 7 3 3 2" xfId="461"/>
    <cellStyle name="Separador de milhares 2 7 3 4" xfId="317"/>
    <cellStyle name="Separador de milhares 2 7 4" xfId="104"/>
    <cellStyle name="Separador de milhares 2 7 4 2" xfId="341"/>
    <cellStyle name="Separador de milhares 2 7 5" xfId="176"/>
    <cellStyle name="Separador de milhares 2 7 5 2" xfId="413"/>
    <cellStyle name="Separador de milhares 2 7 6" xfId="270"/>
    <cellStyle name="Separador de milhares 2 7 7" xfId="247"/>
    <cellStyle name="Separador de milhares 2 8" xfId="32"/>
    <cellStyle name="Separador de milhares 2 8 2" xfId="58"/>
    <cellStyle name="Separador de milhares 2 8 2 2" xfId="130"/>
    <cellStyle name="Separador de milhares 2 8 2 2 2" xfId="367"/>
    <cellStyle name="Separador de milhares 2 8 2 3" xfId="202"/>
    <cellStyle name="Separador de milhares 2 8 2 3 2" xfId="439"/>
    <cellStyle name="Separador de milhares 2 8 2 4" xfId="295"/>
    <cellStyle name="Separador de milhares 2 8 3" xfId="82"/>
    <cellStyle name="Separador de milhares 2 8 3 2" xfId="154"/>
    <cellStyle name="Separador de milhares 2 8 3 2 2" xfId="391"/>
    <cellStyle name="Separador de milhares 2 8 3 3" xfId="226"/>
    <cellStyle name="Separador de milhares 2 8 3 3 2" xfId="463"/>
    <cellStyle name="Separador de milhares 2 8 3 4" xfId="319"/>
    <cellStyle name="Separador de milhares 2 8 4" xfId="106"/>
    <cellStyle name="Separador de milhares 2 8 4 2" xfId="343"/>
    <cellStyle name="Separador de milhares 2 8 5" xfId="178"/>
    <cellStyle name="Separador de milhares 2 8 5 2" xfId="415"/>
    <cellStyle name="Separador de milhares 2 8 6" xfId="272"/>
    <cellStyle name="Separador de milhares 2 8 7" xfId="249"/>
    <cellStyle name="Separador de milhares 2 9" xfId="44"/>
    <cellStyle name="Separador de milhares 2 9 2" xfId="116"/>
    <cellStyle name="Separador de milhares 2 9 2 2" xfId="353"/>
    <cellStyle name="Separador de milhares 2 9 3" xfId="188"/>
    <cellStyle name="Separador de milhares 2 9 3 2" xfId="425"/>
    <cellStyle name="Separador de milhares 2 9 4" xfId="281"/>
    <cellStyle name="Separador de milhares 3" xfId="66"/>
    <cellStyle name="Separador de milhares 3 2" xfId="138"/>
    <cellStyle name="Separador de milhares 3 2 2" xfId="375"/>
    <cellStyle name="Separador de milhares 3 3" xfId="210"/>
    <cellStyle name="Separador de milhares 3 3 2" xfId="447"/>
    <cellStyle name="Separador de milhares 3 4" xfId="303"/>
    <cellStyle name="Separador de milhares 4" xfId="90"/>
    <cellStyle name="Separador de milhares 4 2" xfId="327"/>
    <cellStyle name="Separador de milhares 5" xfId="162"/>
    <cellStyle name="Separador de milhares 5 2" xfId="399"/>
    <cellStyle name="Texto de Aviso 2" xfId="12"/>
    <cellStyle name="Texto Explicativo 2" xfId="13"/>
    <cellStyle name="Título 5" xfId="14"/>
    <cellStyle name="Total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zoomScaleSheetLayoutView="80" workbookViewId="0">
      <selection activeCell="A3" sqref="A3:M3"/>
    </sheetView>
  </sheetViews>
  <sheetFormatPr defaultColWidth="9.140625" defaultRowHeight="30" customHeight="1"/>
  <cols>
    <col min="1" max="1" width="4.7109375" style="5" customWidth="1"/>
    <col min="2" max="2" width="38.7109375" style="5" customWidth="1"/>
    <col min="3" max="3" width="68.7109375" style="5" customWidth="1"/>
    <col min="4" max="4" width="12.42578125" style="132" customWidth="1"/>
    <col min="5" max="5" width="15.140625" style="5" hidden="1" customWidth="1"/>
    <col min="6" max="6" width="9.5703125" style="12" hidden="1" customWidth="1"/>
    <col min="7" max="7" width="12" style="12" hidden="1" customWidth="1"/>
    <col min="8" max="8" width="20.85546875" style="126" hidden="1" customWidth="1"/>
    <col min="9" max="9" width="22.28515625" style="126" hidden="1" customWidth="1"/>
    <col min="10" max="10" width="21.28515625" style="126" hidden="1" customWidth="1"/>
    <col min="11" max="11" width="12.5703125" style="12" customWidth="1"/>
    <col min="12" max="12" width="13" style="12" customWidth="1"/>
    <col min="13" max="13" width="13.7109375" style="12" customWidth="1"/>
    <col min="14" max="17" width="9.140625" style="5"/>
    <col min="18" max="18" width="9.28515625" style="5" bestFit="1" customWidth="1"/>
    <col min="19" max="16384" width="9.140625" style="5"/>
  </cols>
  <sheetData>
    <row r="1" spans="1:20" ht="25.5" customHeight="1">
      <c r="A1" s="218" t="s">
        <v>136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</row>
    <row r="2" spans="1:20" ht="22.5" customHeight="1">
      <c r="A2" s="224" t="s">
        <v>137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6"/>
    </row>
    <row r="3" spans="1:20" ht="22.5" customHeight="1">
      <c r="A3" s="221" t="s">
        <v>139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/>
    </row>
    <row r="4" spans="1:20" ht="48" customHeight="1" thickBot="1">
      <c r="A4" s="190"/>
      <c r="B4" s="191" t="s">
        <v>4</v>
      </c>
      <c r="C4" s="191" t="s">
        <v>5</v>
      </c>
      <c r="D4" s="192" t="s">
        <v>31</v>
      </c>
      <c r="E4" s="191" t="s">
        <v>0</v>
      </c>
      <c r="F4" s="191" t="s">
        <v>1</v>
      </c>
      <c r="G4" s="191" t="s">
        <v>45</v>
      </c>
      <c r="H4" s="191" t="s">
        <v>39</v>
      </c>
      <c r="I4" s="191" t="s">
        <v>2</v>
      </c>
      <c r="J4" s="191" t="s">
        <v>40</v>
      </c>
      <c r="K4" s="191" t="s">
        <v>29</v>
      </c>
      <c r="L4" s="191" t="s">
        <v>3</v>
      </c>
      <c r="M4" s="193" t="s">
        <v>30</v>
      </c>
    </row>
    <row r="5" spans="1:20" ht="26.25" customHeight="1">
      <c r="A5" s="242">
        <v>1</v>
      </c>
      <c r="B5" s="238" t="s">
        <v>26</v>
      </c>
      <c r="C5" s="73" t="s">
        <v>46</v>
      </c>
      <c r="D5" s="113" t="s">
        <v>51</v>
      </c>
      <c r="E5" s="78" t="s">
        <v>52</v>
      </c>
      <c r="F5" s="79">
        <v>42522</v>
      </c>
      <c r="G5" s="77" t="s">
        <v>51</v>
      </c>
      <c r="H5" s="116" t="s">
        <v>70</v>
      </c>
      <c r="I5" s="116" t="s">
        <v>70</v>
      </c>
      <c r="J5" s="117" t="s">
        <v>66</v>
      </c>
      <c r="K5" s="80">
        <v>100</v>
      </c>
      <c r="L5" s="80">
        <v>1</v>
      </c>
      <c r="M5" s="246">
        <f>((K5*L5)+(K6*L6)+(K7*L7)+(K8*L8)+(K9*L9)+(K10*L10)+(K11*L11)+(K12*L12)+(K13*L13)+(K14*L14))/SUM(L5:L14)</f>
        <v>90.181818181818187</v>
      </c>
    </row>
    <row r="6" spans="1:20" ht="43.5" customHeight="1">
      <c r="A6" s="243"/>
      <c r="B6" s="239"/>
      <c r="C6" s="75" t="s">
        <v>118</v>
      </c>
      <c r="D6" s="89" t="s">
        <v>51</v>
      </c>
      <c r="E6" s="84" t="s">
        <v>55</v>
      </c>
      <c r="F6" s="85">
        <v>42156</v>
      </c>
      <c r="G6" s="100" t="s">
        <v>51</v>
      </c>
      <c r="H6" s="120" t="s">
        <v>70</v>
      </c>
      <c r="I6" s="120" t="s">
        <v>70</v>
      </c>
      <c r="J6" s="177" t="s">
        <v>68</v>
      </c>
      <c r="K6" s="82">
        <v>100</v>
      </c>
      <c r="L6" s="131">
        <v>1</v>
      </c>
      <c r="M6" s="247"/>
    </row>
    <row r="7" spans="1:20" ht="30" customHeight="1">
      <c r="A7" s="243"/>
      <c r="B7" s="239"/>
      <c r="C7" s="75" t="s">
        <v>119</v>
      </c>
      <c r="D7" s="89" t="s">
        <v>51</v>
      </c>
      <c r="E7" s="84" t="s">
        <v>55</v>
      </c>
      <c r="F7" s="85">
        <v>42186</v>
      </c>
      <c r="G7" s="100" t="s">
        <v>51</v>
      </c>
      <c r="H7" s="120" t="s">
        <v>70</v>
      </c>
      <c r="I7" s="120" t="s">
        <v>70</v>
      </c>
      <c r="J7" s="177" t="s">
        <v>68</v>
      </c>
      <c r="K7" s="82">
        <v>100</v>
      </c>
      <c r="L7" s="131">
        <v>1</v>
      </c>
      <c r="M7" s="247"/>
    </row>
    <row r="8" spans="1:20" ht="27" customHeight="1">
      <c r="A8" s="243"/>
      <c r="B8" s="239"/>
      <c r="C8" s="175" t="s">
        <v>48</v>
      </c>
      <c r="D8" s="95" t="s">
        <v>51</v>
      </c>
      <c r="E8" s="174" t="s">
        <v>54</v>
      </c>
      <c r="F8" s="146">
        <v>42736</v>
      </c>
      <c r="G8" s="140" t="s">
        <v>51</v>
      </c>
      <c r="H8" s="120" t="s">
        <v>70</v>
      </c>
      <c r="I8" s="120" t="s">
        <v>70</v>
      </c>
      <c r="J8" s="176" t="s">
        <v>63</v>
      </c>
      <c r="K8" s="131">
        <v>100</v>
      </c>
      <c r="L8" s="131">
        <v>3</v>
      </c>
      <c r="M8" s="247"/>
    </row>
    <row r="9" spans="1:20" ht="24" customHeight="1">
      <c r="A9" s="243"/>
      <c r="B9" s="239"/>
      <c r="C9" s="75" t="s">
        <v>74</v>
      </c>
      <c r="D9" s="95" t="s">
        <v>51</v>
      </c>
      <c r="E9" s="103" t="s">
        <v>83</v>
      </c>
      <c r="F9" s="107">
        <v>43466</v>
      </c>
      <c r="G9" s="95" t="s">
        <v>58</v>
      </c>
      <c r="H9" s="119" t="s">
        <v>87</v>
      </c>
      <c r="I9" s="120" t="s">
        <v>70</v>
      </c>
      <c r="J9" s="119" t="s">
        <v>88</v>
      </c>
      <c r="K9" s="82">
        <v>100</v>
      </c>
      <c r="L9" s="82">
        <v>3</v>
      </c>
      <c r="M9" s="247"/>
    </row>
    <row r="10" spans="1:20" ht="24" customHeight="1">
      <c r="A10" s="243"/>
      <c r="B10" s="239"/>
      <c r="C10" s="87" t="s">
        <v>75</v>
      </c>
      <c r="D10" s="95" t="s">
        <v>51</v>
      </c>
      <c r="E10" s="105" t="s">
        <v>84</v>
      </c>
      <c r="F10" s="107">
        <v>43344</v>
      </c>
      <c r="G10" s="95" t="s">
        <v>58</v>
      </c>
      <c r="H10" s="119" t="s">
        <v>89</v>
      </c>
      <c r="I10" s="120" t="s">
        <v>70</v>
      </c>
      <c r="J10" s="119" t="s">
        <v>90</v>
      </c>
      <c r="K10" s="82">
        <v>78</v>
      </c>
      <c r="L10" s="82">
        <v>3</v>
      </c>
      <c r="M10" s="247"/>
    </row>
    <row r="11" spans="1:20" ht="25.5" customHeight="1">
      <c r="A11" s="243"/>
      <c r="B11" s="239"/>
      <c r="C11" s="87" t="s">
        <v>123</v>
      </c>
      <c r="D11" s="95" t="s">
        <v>58</v>
      </c>
      <c r="E11" s="105" t="s">
        <v>85</v>
      </c>
      <c r="F11" s="107">
        <v>43313</v>
      </c>
      <c r="G11" s="95" t="s">
        <v>51</v>
      </c>
      <c r="H11" s="120" t="s">
        <v>70</v>
      </c>
      <c r="I11" s="120" t="s">
        <v>70</v>
      </c>
      <c r="J11" s="122" t="s">
        <v>70</v>
      </c>
      <c r="K11" s="82">
        <v>100</v>
      </c>
      <c r="L11" s="82">
        <v>1</v>
      </c>
      <c r="M11" s="247"/>
    </row>
    <row r="12" spans="1:20" ht="25.5" customHeight="1">
      <c r="A12" s="244"/>
      <c r="B12" s="240"/>
      <c r="C12" s="87" t="s">
        <v>132</v>
      </c>
      <c r="D12" s="95" t="s">
        <v>51</v>
      </c>
      <c r="E12" s="178"/>
      <c r="F12" s="179"/>
      <c r="G12" s="180"/>
      <c r="H12" s="181"/>
      <c r="I12" s="181"/>
      <c r="J12" s="182"/>
      <c r="K12" s="82">
        <v>100</v>
      </c>
      <c r="L12" s="82">
        <v>3</v>
      </c>
      <c r="M12" s="248"/>
    </row>
    <row r="13" spans="1:20" ht="25.5" customHeight="1">
      <c r="A13" s="244"/>
      <c r="B13" s="240"/>
      <c r="C13" s="87" t="s">
        <v>134</v>
      </c>
      <c r="D13" s="95" t="s">
        <v>51</v>
      </c>
      <c r="E13" s="105"/>
      <c r="F13" s="107"/>
      <c r="G13" s="95"/>
      <c r="H13" s="120"/>
      <c r="I13" s="120"/>
      <c r="J13" s="122"/>
      <c r="K13" s="82">
        <v>50</v>
      </c>
      <c r="L13" s="82">
        <v>3</v>
      </c>
      <c r="M13" s="248"/>
    </row>
    <row r="14" spans="1:20" ht="25.5" customHeight="1" thickBot="1">
      <c r="A14" s="245"/>
      <c r="B14" s="241"/>
      <c r="C14" s="200" t="s">
        <v>135</v>
      </c>
      <c r="D14" s="201" t="s">
        <v>58</v>
      </c>
      <c r="E14" s="202"/>
      <c r="F14" s="203"/>
      <c r="G14" s="201"/>
      <c r="H14" s="204"/>
      <c r="I14" s="204"/>
      <c r="J14" s="205"/>
      <c r="K14" s="206">
        <v>100</v>
      </c>
      <c r="L14" s="206">
        <v>3</v>
      </c>
      <c r="M14" s="249"/>
    </row>
    <row r="15" spans="1:20" ht="26.25" customHeight="1">
      <c r="A15" s="230">
        <v>2</v>
      </c>
      <c r="B15" s="228" t="s">
        <v>6</v>
      </c>
      <c r="C15" s="130" t="s">
        <v>46</v>
      </c>
      <c r="D15" s="136" t="s">
        <v>51</v>
      </c>
      <c r="E15" s="186" t="s">
        <v>52</v>
      </c>
      <c r="F15" s="187">
        <v>42522</v>
      </c>
      <c r="G15" s="188" t="s">
        <v>51</v>
      </c>
      <c r="H15" s="124" t="s">
        <v>70</v>
      </c>
      <c r="I15" s="124" t="s">
        <v>70</v>
      </c>
      <c r="J15" s="189" t="s">
        <v>66</v>
      </c>
      <c r="K15" s="115">
        <v>100</v>
      </c>
      <c r="L15" s="115">
        <v>3</v>
      </c>
      <c r="M15" s="252">
        <f>((K15*L15)+(K16*L16)+(K17*L17)+(K18*L18)+(K19*L19)+(K20*L20)+(K21*L21)+(K22*L22)+(K23*L23)+(K24*L24)+(K25*L25)+(K26*L26)+(K27*L27)+(K28*L28)+(K29*L29)+(K30*L30)+(K31*L31))/SUM(L15:L31)</f>
        <v>92.551724137931032</v>
      </c>
      <c r="T15" s="86"/>
    </row>
    <row r="16" spans="1:20" ht="22.5" customHeight="1">
      <c r="A16" s="231"/>
      <c r="B16" s="250"/>
      <c r="C16" s="75" t="s">
        <v>49</v>
      </c>
      <c r="D16" s="89" t="s">
        <v>51</v>
      </c>
      <c r="E16" s="84" t="s">
        <v>53</v>
      </c>
      <c r="F16" s="85">
        <v>42887</v>
      </c>
      <c r="G16" s="100" t="s">
        <v>51</v>
      </c>
      <c r="H16" s="120" t="s">
        <v>70</v>
      </c>
      <c r="I16" s="120" t="s">
        <v>70</v>
      </c>
      <c r="J16" s="198" t="s">
        <v>67</v>
      </c>
      <c r="K16" s="82">
        <v>100</v>
      </c>
      <c r="L16" s="82">
        <v>3</v>
      </c>
      <c r="M16" s="252"/>
    </row>
    <row r="17" spans="1:13" ht="22.5" customHeight="1">
      <c r="A17" s="231"/>
      <c r="B17" s="250"/>
      <c r="C17" s="75" t="s">
        <v>74</v>
      </c>
      <c r="D17" s="89" t="s">
        <v>51</v>
      </c>
      <c r="E17" s="103" t="s">
        <v>83</v>
      </c>
      <c r="F17" s="107">
        <v>43466</v>
      </c>
      <c r="G17" s="95" t="s">
        <v>58</v>
      </c>
      <c r="H17" s="119" t="s">
        <v>87</v>
      </c>
      <c r="I17" s="120" t="s">
        <v>70</v>
      </c>
      <c r="J17" s="119" t="s">
        <v>88</v>
      </c>
      <c r="K17" s="82">
        <v>100</v>
      </c>
      <c r="L17" s="82">
        <v>3</v>
      </c>
      <c r="M17" s="252"/>
    </row>
    <row r="18" spans="1:13" ht="22.5" customHeight="1">
      <c r="A18" s="231"/>
      <c r="B18" s="250"/>
      <c r="C18" s="87" t="s">
        <v>75</v>
      </c>
      <c r="D18" s="89" t="s">
        <v>51</v>
      </c>
      <c r="E18" s="105" t="s">
        <v>84</v>
      </c>
      <c r="F18" s="108">
        <v>43344</v>
      </c>
      <c r="G18" s="109" t="s">
        <v>58</v>
      </c>
      <c r="H18" s="121" t="s">
        <v>89</v>
      </c>
      <c r="I18" s="120" t="s">
        <v>70</v>
      </c>
      <c r="J18" s="121" t="s">
        <v>90</v>
      </c>
      <c r="K18" s="114">
        <v>78</v>
      </c>
      <c r="L18" s="82">
        <v>3</v>
      </c>
      <c r="M18" s="252"/>
    </row>
    <row r="19" spans="1:13" ht="22.5" customHeight="1">
      <c r="A19" s="231"/>
      <c r="B19" s="250"/>
      <c r="C19" s="97" t="s">
        <v>76</v>
      </c>
      <c r="D19" s="89" t="s">
        <v>51</v>
      </c>
      <c r="E19" s="93" t="s">
        <v>85</v>
      </c>
      <c r="F19" s="94">
        <v>43252</v>
      </c>
      <c r="G19" s="89" t="s">
        <v>58</v>
      </c>
      <c r="H19" s="143" t="s">
        <v>70</v>
      </c>
      <c r="I19" s="143" t="s">
        <v>70</v>
      </c>
      <c r="J19" s="123" t="s">
        <v>67</v>
      </c>
      <c r="K19" s="82">
        <v>100</v>
      </c>
      <c r="L19" s="82">
        <v>3</v>
      </c>
      <c r="M19" s="252"/>
    </row>
    <row r="20" spans="1:13" ht="22.5" customHeight="1">
      <c r="A20" s="231"/>
      <c r="B20" s="250"/>
      <c r="C20" s="97" t="s">
        <v>124</v>
      </c>
      <c r="D20" s="89" t="s">
        <v>58</v>
      </c>
      <c r="E20" s="93" t="s">
        <v>85</v>
      </c>
      <c r="F20" s="94">
        <v>43313</v>
      </c>
      <c r="G20" s="89" t="s">
        <v>51</v>
      </c>
      <c r="H20" s="120" t="s">
        <v>70</v>
      </c>
      <c r="I20" s="120" t="s">
        <v>70</v>
      </c>
      <c r="J20" s="120" t="s">
        <v>70</v>
      </c>
      <c r="K20" s="82">
        <v>100</v>
      </c>
      <c r="L20" s="82">
        <v>1</v>
      </c>
      <c r="M20" s="252"/>
    </row>
    <row r="21" spans="1:13" ht="32.25" customHeight="1">
      <c r="A21" s="231"/>
      <c r="B21" s="250"/>
      <c r="C21" s="87" t="s">
        <v>91</v>
      </c>
      <c r="D21" s="89" t="s">
        <v>58</v>
      </c>
      <c r="E21" s="93" t="s">
        <v>77</v>
      </c>
      <c r="F21" s="148" t="s">
        <v>70</v>
      </c>
      <c r="G21" s="89" t="s">
        <v>51</v>
      </c>
      <c r="H21" s="120" t="s">
        <v>70</v>
      </c>
      <c r="I21" s="120" t="s">
        <v>70</v>
      </c>
      <c r="J21" s="120" t="s">
        <v>70</v>
      </c>
      <c r="K21" s="82">
        <v>100</v>
      </c>
      <c r="L21" s="82">
        <v>1</v>
      </c>
      <c r="M21" s="252"/>
    </row>
    <row r="22" spans="1:13" ht="33.75" customHeight="1">
      <c r="A22" s="231"/>
      <c r="B22" s="250"/>
      <c r="C22" s="87" t="s">
        <v>99</v>
      </c>
      <c r="D22" s="89" t="s">
        <v>58</v>
      </c>
      <c r="E22" s="93" t="s">
        <v>77</v>
      </c>
      <c r="F22" s="148" t="s">
        <v>70</v>
      </c>
      <c r="G22" s="89" t="s">
        <v>51</v>
      </c>
      <c r="H22" s="120" t="s">
        <v>70</v>
      </c>
      <c r="I22" s="120" t="s">
        <v>70</v>
      </c>
      <c r="J22" s="120" t="s">
        <v>70</v>
      </c>
      <c r="K22" s="82">
        <v>100</v>
      </c>
      <c r="L22" s="82">
        <v>1</v>
      </c>
      <c r="M22" s="252"/>
    </row>
    <row r="23" spans="1:13" ht="28.5" customHeight="1">
      <c r="A23" s="231"/>
      <c r="B23" s="250"/>
      <c r="C23" s="87" t="s">
        <v>100</v>
      </c>
      <c r="D23" s="89" t="s">
        <v>58</v>
      </c>
      <c r="E23" s="93" t="s">
        <v>77</v>
      </c>
      <c r="F23" s="148" t="s">
        <v>70</v>
      </c>
      <c r="G23" s="89" t="s">
        <v>51</v>
      </c>
      <c r="H23" s="120" t="s">
        <v>70</v>
      </c>
      <c r="I23" s="120" t="s">
        <v>70</v>
      </c>
      <c r="J23" s="120" t="s">
        <v>70</v>
      </c>
      <c r="K23" s="82">
        <v>100</v>
      </c>
      <c r="L23" s="82">
        <v>1</v>
      </c>
      <c r="M23" s="252"/>
    </row>
    <row r="24" spans="1:13" ht="29.25" customHeight="1">
      <c r="A24" s="231"/>
      <c r="B24" s="250"/>
      <c r="C24" s="87" t="s">
        <v>92</v>
      </c>
      <c r="D24" s="89" t="s">
        <v>58</v>
      </c>
      <c r="E24" s="93" t="s">
        <v>77</v>
      </c>
      <c r="F24" s="148" t="s">
        <v>70</v>
      </c>
      <c r="G24" s="89" t="s">
        <v>51</v>
      </c>
      <c r="H24" s="120" t="s">
        <v>70</v>
      </c>
      <c r="I24" s="120" t="s">
        <v>70</v>
      </c>
      <c r="J24" s="120" t="s">
        <v>70</v>
      </c>
      <c r="K24" s="82">
        <v>100</v>
      </c>
      <c r="L24" s="82">
        <v>1</v>
      </c>
      <c r="M24" s="252"/>
    </row>
    <row r="25" spans="1:13" ht="32.25" customHeight="1">
      <c r="A25" s="231"/>
      <c r="B25" s="250"/>
      <c r="C25" s="87" t="s">
        <v>93</v>
      </c>
      <c r="D25" s="89" t="s">
        <v>58</v>
      </c>
      <c r="E25" s="93" t="s">
        <v>78</v>
      </c>
      <c r="F25" s="148" t="s">
        <v>70</v>
      </c>
      <c r="G25" s="89" t="s">
        <v>51</v>
      </c>
      <c r="H25" s="120" t="s">
        <v>70</v>
      </c>
      <c r="I25" s="120" t="s">
        <v>70</v>
      </c>
      <c r="J25" s="120" t="s">
        <v>70</v>
      </c>
      <c r="K25" s="82">
        <v>100</v>
      </c>
      <c r="L25" s="82">
        <v>1</v>
      </c>
      <c r="M25" s="252"/>
    </row>
    <row r="26" spans="1:13" ht="32.25" customHeight="1">
      <c r="A26" s="231"/>
      <c r="B26" s="250"/>
      <c r="C26" s="87" t="s">
        <v>94</v>
      </c>
      <c r="D26" s="89" t="s">
        <v>58</v>
      </c>
      <c r="E26" s="93" t="s">
        <v>78</v>
      </c>
      <c r="F26" s="148" t="s">
        <v>70</v>
      </c>
      <c r="G26" s="89" t="s">
        <v>51</v>
      </c>
      <c r="H26" s="120" t="s">
        <v>70</v>
      </c>
      <c r="I26" s="120" t="s">
        <v>70</v>
      </c>
      <c r="J26" s="120" t="s">
        <v>70</v>
      </c>
      <c r="K26" s="82">
        <v>100</v>
      </c>
      <c r="L26" s="82">
        <v>1</v>
      </c>
      <c r="M26" s="252"/>
    </row>
    <row r="27" spans="1:13" ht="30" customHeight="1">
      <c r="A27" s="231"/>
      <c r="B27" s="250"/>
      <c r="C27" s="87" t="s">
        <v>95</v>
      </c>
      <c r="D27" s="89" t="s">
        <v>58</v>
      </c>
      <c r="E27" s="93" t="s">
        <v>79</v>
      </c>
      <c r="F27" s="148" t="s">
        <v>70</v>
      </c>
      <c r="G27" s="89" t="s">
        <v>51</v>
      </c>
      <c r="H27" s="120" t="s">
        <v>70</v>
      </c>
      <c r="I27" s="120" t="s">
        <v>70</v>
      </c>
      <c r="J27" s="120" t="s">
        <v>70</v>
      </c>
      <c r="K27" s="82">
        <v>100</v>
      </c>
      <c r="L27" s="82">
        <v>1</v>
      </c>
      <c r="M27" s="252"/>
    </row>
    <row r="28" spans="1:13" ht="29.25" customHeight="1">
      <c r="A28" s="231"/>
      <c r="B28" s="250"/>
      <c r="C28" s="87" t="s">
        <v>96</v>
      </c>
      <c r="D28" s="89" t="s">
        <v>58</v>
      </c>
      <c r="E28" s="93" t="s">
        <v>79</v>
      </c>
      <c r="F28" s="148" t="s">
        <v>70</v>
      </c>
      <c r="G28" s="89" t="s">
        <v>51</v>
      </c>
      <c r="H28" s="120" t="s">
        <v>70</v>
      </c>
      <c r="I28" s="120" t="s">
        <v>70</v>
      </c>
      <c r="J28" s="120" t="s">
        <v>70</v>
      </c>
      <c r="K28" s="82">
        <v>100</v>
      </c>
      <c r="L28" s="82">
        <v>1</v>
      </c>
      <c r="M28" s="252"/>
    </row>
    <row r="29" spans="1:13" ht="27" customHeight="1">
      <c r="A29" s="231"/>
      <c r="B29" s="250"/>
      <c r="C29" s="87" t="s">
        <v>97</v>
      </c>
      <c r="D29" s="89" t="s">
        <v>58</v>
      </c>
      <c r="E29" s="93" t="s">
        <v>81</v>
      </c>
      <c r="F29" s="148" t="s">
        <v>70</v>
      </c>
      <c r="G29" s="89" t="s">
        <v>51</v>
      </c>
      <c r="H29" s="120" t="s">
        <v>70</v>
      </c>
      <c r="I29" s="120" t="s">
        <v>70</v>
      </c>
      <c r="J29" s="120" t="s">
        <v>70</v>
      </c>
      <c r="K29" s="82">
        <v>100</v>
      </c>
      <c r="L29" s="82">
        <v>1</v>
      </c>
      <c r="M29" s="252"/>
    </row>
    <row r="30" spans="1:13" ht="31.5" customHeight="1">
      <c r="A30" s="231"/>
      <c r="B30" s="250"/>
      <c r="C30" s="167" t="s">
        <v>98</v>
      </c>
      <c r="D30" s="142" t="s">
        <v>58</v>
      </c>
      <c r="E30" s="156" t="s">
        <v>80</v>
      </c>
      <c r="F30" s="158" t="s">
        <v>70</v>
      </c>
      <c r="G30" s="142" t="s">
        <v>51</v>
      </c>
      <c r="H30" s="118" t="s">
        <v>70</v>
      </c>
      <c r="I30" s="118" t="s">
        <v>70</v>
      </c>
      <c r="J30" s="118" t="s">
        <v>70</v>
      </c>
      <c r="K30" s="114">
        <v>100</v>
      </c>
      <c r="L30" s="114">
        <v>1</v>
      </c>
      <c r="M30" s="252"/>
    </row>
    <row r="31" spans="1:13" ht="31.5" customHeight="1" thickBot="1">
      <c r="A31" s="236"/>
      <c r="B31" s="251"/>
      <c r="C31" s="207" t="s">
        <v>134</v>
      </c>
      <c r="D31" s="208" t="s">
        <v>51</v>
      </c>
      <c r="E31" s="209"/>
      <c r="F31" s="210"/>
      <c r="G31" s="208"/>
      <c r="H31" s="211"/>
      <c r="I31" s="211"/>
      <c r="J31" s="212"/>
      <c r="K31" s="213">
        <v>50</v>
      </c>
      <c r="L31" s="213">
        <v>3</v>
      </c>
      <c r="M31" s="253"/>
    </row>
    <row r="32" spans="1:13" ht="45.75" customHeight="1">
      <c r="A32" s="230">
        <v>3</v>
      </c>
      <c r="B32" s="272" t="s">
        <v>7</v>
      </c>
      <c r="C32" s="130" t="s">
        <v>118</v>
      </c>
      <c r="D32" s="141" t="s">
        <v>51</v>
      </c>
      <c r="E32" s="104" t="s">
        <v>55</v>
      </c>
      <c r="F32" s="149">
        <v>42156</v>
      </c>
      <c r="G32" s="141" t="s">
        <v>51</v>
      </c>
      <c r="H32" s="124" t="s">
        <v>70</v>
      </c>
      <c r="I32" s="124" t="s">
        <v>70</v>
      </c>
      <c r="J32" s="197" t="s">
        <v>68</v>
      </c>
      <c r="K32" s="115">
        <v>100</v>
      </c>
      <c r="L32" s="115">
        <v>3</v>
      </c>
      <c r="M32" s="268">
        <f>((K32*L32)+(K33*L33)+(K34*L34)+(K35*L35)+(K36*L36)+(K37*L37))/SUM(L32:L37)</f>
        <v>89.285714285714292</v>
      </c>
    </row>
    <row r="33" spans="1:13" ht="33" customHeight="1">
      <c r="A33" s="231"/>
      <c r="B33" s="273"/>
      <c r="C33" s="75" t="s">
        <v>119</v>
      </c>
      <c r="D33" s="89" t="s">
        <v>51</v>
      </c>
      <c r="E33" s="93" t="s">
        <v>55</v>
      </c>
      <c r="F33" s="94">
        <v>42156</v>
      </c>
      <c r="G33" s="89" t="s">
        <v>51</v>
      </c>
      <c r="H33" s="120" t="s">
        <v>70</v>
      </c>
      <c r="I33" s="120" t="s">
        <v>70</v>
      </c>
      <c r="J33" s="198" t="s">
        <v>69</v>
      </c>
      <c r="K33" s="82">
        <v>100</v>
      </c>
      <c r="L33" s="82">
        <v>3</v>
      </c>
      <c r="M33" s="269"/>
    </row>
    <row r="34" spans="1:13" ht="30" customHeight="1">
      <c r="A34" s="231"/>
      <c r="B34" s="273"/>
      <c r="C34" s="97" t="s">
        <v>76</v>
      </c>
      <c r="D34" s="89" t="s">
        <v>51</v>
      </c>
      <c r="E34" s="93" t="s">
        <v>85</v>
      </c>
      <c r="F34" s="145">
        <v>43252</v>
      </c>
      <c r="G34" s="88" t="s">
        <v>58</v>
      </c>
      <c r="H34" s="143" t="s">
        <v>70</v>
      </c>
      <c r="I34" s="143" t="s">
        <v>70</v>
      </c>
      <c r="J34" s="123" t="s">
        <v>67</v>
      </c>
      <c r="K34" s="88">
        <v>100</v>
      </c>
      <c r="L34" s="88">
        <v>1</v>
      </c>
      <c r="M34" s="270"/>
    </row>
    <row r="35" spans="1:13" ht="30" customHeight="1">
      <c r="A35" s="232"/>
      <c r="B35" s="274"/>
      <c r="C35" s="97" t="s">
        <v>124</v>
      </c>
      <c r="D35" s="89" t="s">
        <v>58</v>
      </c>
      <c r="E35" s="93" t="s">
        <v>85</v>
      </c>
      <c r="F35" s="94">
        <v>43313</v>
      </c>
      <c r="G35" s="89" t="s">
        <v>51</v>
      </c>
      <c r="H35" s="120" t="s">
        <v>70</v>
      </c>
      <c r="I35" s="120" t="s">
        <v>70</v>
      </c>
      <c r="J35" s="120" t="s">
        <v>70</v>
      </c>
      <c r="K35" s="82">
        <v>100</v>
      </c>
      <c r="L35" s="82">
        <v>1</v>
      </c>
      <c r="M35" s="270"/>
    </row>
    <row r="36" spans="1:13" ht="30" customHeight="1">
      <c r="A36" s="232"/>
      <c r="B36" s="274"/>
      <c r="C36" s="87" t="s">
        <v>101</v>
      </c>
      <c r="D36" s="88" t="s">
        <v>58</v>
      </c>
      <c r="E36" s="161" t="s">
        <v>55</v>
      </c>
      <c r="F36" s="185" t="s">
        <v>70</v>
      </c>
      <c r="G36" s="88" t="s">
        <v>51</v>
      </c>
      <c r="H36" s="120" t="s">
        <v>70</v>
      </c>
      <c r="I36" s="120" t="s">
        <v>70</v>
      </c>
      <c r="J36" s="120" t="s">
        <v>70</v>
      </c>
      <c r="K36" s="82">
        <v>100</v>
      </c>
      <c r="L36" s="82">
        <v>3</v>
      </c>
      <c r="M36" s="270"/>
    </row>
    <row r="37" spans="1:13" ht="29.25" customHeight="1" thickBot="1">
      <c r="A37" s="236"/>
      <c r="B37" s="234"/>
      <c r="C37" s="207" t="s">
        <v>134</v>
      </c>
      <c r="D37" s="208" t="s">
        <v>51</v>
      </c>
      <c r="E37" s="209"/>
      <c r="F37" s="210"/>
      <c r="G37" s="208"/>
      <c r="H37" s="211"/>
      <c r="I37" s="211"/>
      <c r="J37" s="212"/>
      <c r="K37" s="213">
        <v>50</v>
      </c>
      <c r="L37" s="213">
        <v>3</v>
      </c>
      <c r="M37" s="271"/>
    </row>
    <row r="38" spans="1:13" ht="27" customHeight="1">
      <c r="A38" s="229">
        <v>4</v>
      </c>
      <c r="B38" s="233" t="s">
        <v>8</v>
      </c>
      <c r="C38" s="74" t="s">
        <v>49</v>
      </c>
      <c r="D38" s="102" t="s">
        <v>51</v>
      </c>
      <c r="E38" s="110" t="s">
        <v>53</v>
      </c>
      <c r="F38" s="150">
        <v>42887</v>
      </c>
      <c r="G38" s="151" t="s">
        <v>51</v>
      </c>
      <c r="H38" s="139" t="s">
        <v>70</v>
      </c>
      <c r="I38" s="139" t="s">
        <v>70</v>
      </c>
      <c r="J38" s="195" t="s">
        <v>67</v>
      </c>
      <c r="K38" s="83">
        <v>100</v>
      </c>
      <c r="L38" s="83">
        <v>3</v>
      </c>
      <c r="M38" s="275">
        <f>((K38*L38)+(K39*L39)+(K40*L40)+(K41*L41)+(K42*L42)+(K43*L43)+(K44*L44))/SUM(L38:L44)</f>
        <v>88.461538461538467</v>
      </c>
    </row>
    <row r="39" spans="1:13" ht="27" customHeight="1">
      <c r="A39" s="231"/>
      <c r="B39" s="273"/>
      <c r="C39" s="97" t="s">
        <v>76</v>
      </c>
      <c r="D39" s="89" t="s">
        <v>51</v>
      </c>
      <c r="E39" s="93" t="s">
        <v>85</v>
      </c>
      <c r="F39" s="94">
        <v>43252</v>
      </c>
      <c r="G39" s="89" t="s">
        <v>58</v>
      </c>
      <c r="H39" s="120" t="s">
        <v>70</v>
      </c>
      <c r="I39" s="120" t="s">
        <v>70</v>
      </c>
      <c r="J39" s="123" t="s">
        <v>67</v>
      </c>
      <c r="K39" s="82">
        <v>100</v>
      </c>
      <c r="L39" s="82">
        <v>3</v>
      </c>
      <c r="M39" s="252"/>
    </row>
    <row r="40" spans="1:13" ht="27" customHeight="1">
      <c r="A40" s="231"/>
      <c r="B40" s="273"/>
      <c r="C40" s="97" t="s">
        <v>124</v>
      </c>
      <c r="D40" s="89" t="s">
        <v>58</v>
      </c>
      <c r="E40" s="93" t="s">
        <v>85</v>
      </c>
      <c r="F40" s="94">
        <v>43313</v>
      </c>
      <c r="G40" s="89" t="s">
        <v>51</v>
      </c>
      <c r="H40" s="120" t="s">
        <v>70</v>
      </c>
      <c r="I40" s="120" t="s">
        <v>70</v>
      </c>
      <c r="J40" s="120" t="s">
        <v>70</v>
      </c>
      <c r="K40" s="82">
        <v>100</v>
      </c>
      <c r="L40" s="82">
        <v>1</v>
      </c>
      <c r="M40" s="252"/>
    </row>
    <row r="41" spans="1:13" ht="27" customHeight="1">
      <c r="A41" s="231"/>
      <c r="B41" s="273"/>
      <c r="C41" s="87" t="s">
        <v>95</v>
      </c>
      <c r="D41" s="89" t="s">
        <v>58</v>
      </c>
      <c r="E41" s="93" t="s">
        <v>79</v>
      </c>
      <c r="F41" s="152" t="s">
        <v>70</v>
      </c>
      <c r="G41" s="89" t="s">
        <v>51</v>
      </c>
      <c r="H41" s="120" t="s">
        <v>70</v>
      </c>
      <c r="I41" s="120" t="s">
        <v>70</v>
      </c>
      <c r="J41" s="120" t="s">
        <v>70</v>
      </c>
      <c r="K41" s="82">
        <v>100</v>
      </c>
      <c r="L41" s="82">
        <v>1</v>
      </c>
      <c r="M41" s="252"/>
    </row>
    <row r="42" spans="1:13" ht="33" customHeight="1">
      <c r="A42" s="231"/>
      <c r="B42" s="273"/>
      <c r="C42" s="87" t="s">
        <v>96</v>
      </c>
      <c r="D42" s="89" t="s">
        <v>58</v>
      </c>
      <c r="E42" s="93" t="s">
        <v>79</v>
      </c>
      <c r="F42" s="152" t="s">
        <v>70</v>
      </c>
      <c r="G42" s="89" t="s">
        <v>51</v>
      </c>
      <c r="H42" s="120" t="s">
        <v>70</v>
      </c>
      <c r="I42" s="120" t="s">
        <v>70</v>
      </c>
      <c r="J42" s="120" t="s">
        <v>70</v>
      </c>
      <c r="K42" s="82">
        <v>100</v>
      </c>
      <c r="L42" s="82">
        <v>1</v>
      </c>
      <c r="M42" s="252"/>
    </row>
    <row r="43" spans="1:13" ht="33" customHeight="1">
      <c r="A43" s="232"/>
      <c r="B43" s="274"/>
      <c r="C43" s="87" t="s">
        <v>102</v>
      </c>
      <c r="D43" s="89" t="s">
        <v>58</v>
      </c>
      <c r="E43" s="93" t="s">
        <v>80</v>
      </c>
      <c r="F43" s="185" t="s">
        <v>70</v>
      </c>
      <c r="G43" s="89" t="s">
        <v>51</v>
      </c>
      <c r="H43" s="120" t="s">
        <v>70</v>
      </c>
      <c r="I43" s="120" t="s">
        <v>70</v>
      </c>
      <c r="J43" s="120" t="s">
        <v>70</v>
      </c>
      <c r="K43" s="82">
        <v>100</v>
      </c>
      <c r="L43" s="82">
        <v>1</v>
      </c>
      <c r="M43" s="252"/>
    </row>
    <row r="44" spans="1:13" ht="30.75" customHeight="1" thickBot="1">
      <c r="A44" s="236"/>
      <c r="B44" s="234"/>
      <c r="C44" s="207" t="s">
        <v>134</v>
      </c>
      <c r="D44" s="208" t="s">
        <v>51</v>
      </c>
      <c r="E44" s="209"/>
      <c r="F44" s="210"/>
      <c r="G44" s="208"/>
      <c r="H44" s="211"/>
      <c r="I44" s="211"/>
      <c r="J44" s="212"/>
      <c r="K44" s="213">
        <v>50</v>
      </c>
      <c r="L44" s="213">
        <v>3</v>
      </c>
      <c r="M44" s="253"/>
    </row>
    <row r="45" spans="1:13" ht="27" customHeight="1">
      <c r="A45" s="229">
        <v>5</v>
      </c>
      <c r="B45" s="233" t="s">
        <v>9</v>
      </c>
      <c r="C45" s="91" t="s">
        <v>103</v>
      </c>
      <c r="D45" s="102" t="s">
        <v>58</v>
      </c>
      <c r="E45" s="110" t="s">
        <v>78</v>
      </c>
      <c r="F45" s="153" t="s">
        <v>70</v>
      </c>
      <c r="G45" s="102" t="s">
        <v>51</v>
      </c>
      <c r="H45" s="116" t="s">
        <v>70</v>
      </c>
      <c r="I45" s="116" t="s">
        <v>70</v>
      </c>
      <c r="J45" s="116" t="s">
        <v>70</v>
      </c>
      <c r="K45" s="83">
        <v>100</v>
      </c>
      <c r="L45" s="83">
        <v>1</v>
      </c>
      <c r="M45" s="275">
        <f>((K45*L45)+(K46*L46)+(K47*L47)+(K48*L48)+(K49*L49))/SUM(L45:L49)</f>
        <v>78.571428571428569</v>
      </c>
    </row>
    <row r="46" spans="1:13" ht="27.75" customHeight="1">
      <c r="A46" s="235"/>
      <c r="B46" s="228"/>
      <c r="C46" s="87" t="s">
        <v>104</v>
      </c>
      <c r="D46" s="89" t="s">
        <v>58</v>
      </c>
      <c r="E46" s="93" t="s">
        <v>78</v>
      </c>
      <c r="F46" s="148" t="s">
        <v>70</v>
      </c>
      <c r="G46" s="89" t="s">
        <v>51</v>
      </c>
      <c r="H46" s="120" t="s">
        <v>70</v>
      </c>
      <c r="I46" s="120" t="s">
        <v>70</v>
      </c>
      <c r="J46" s="120" t="s">
        <v>70</v>
      </c>
      <c r="K46" s="82">
        <v>100</v>
      </c>
      <c r="L46" s="82">
        <v>1</v>
      </c>
      <c r="M46" s="252"/>
    </row>
    <row r="47" spans="1:13" ht="27" customHeight="1">
      <c r="A47" s="235"/>
      <c r="B47" s="228"/>
      <c r="C47" s="87" t="s">
        <v>94</v>
      </c>
      <c r="D47" s="89" t="s">
        <v>58</v>
      </c>
      <c r="E47" s="93" t="s">
        <v>78</v>
      </c>
      <c r="F47" s="148" t="s">
        <v>70</v>
      </c>
      <c r="G47" s="89" t="s">
        <v>51</v>
      </c>
      <c r="H47" s="120" t="s">
        <v>70</v>
      </c>
      <c r="I47" s="120" t="s">
        <v>70</v>
      </c>
      <c r="J47" s="120" t="s">
        <v>70</v>
      </c>
      <c r="K47" s="82">
        <v>100</v>
      </c>
      <c r="L47" s="82">
        <v>1</v>
      </c>
      <c r="M47" s="252"/>
    </row>
    <row r="48" spans="1:13" ht="27" customHeight="1">
      <c r="A48" s="235"/>
      <c r="B48" s="228"/>
      <c r="C48" s="87" t="s">
        <v>95</v>
      </c>
      <c r="D48" s="89" t="s">
        <v>58</v>
      </c>
      <c r="E48" s="93" t="s">
        <v>79</v>
      </c>
      <c r="F48" s="148" t="s">
        <v>70</v>
      </c>
      <c r="G48" s="89" t="s">
        <v>51</v>
      </c>
      <c r="H48" s="120" t="s">
        <v>70</v>
      </c>
      <c r="I48" s="120" t="s">
        <v>70</v>
      </c>
      <c r="J48" s="120" t="s">
        <v>70</v>
      </c>
      <c r="K48" s="82">
        <v>100</v>
      </c>
      <c r="L48" s="82">
        <v>1</v>
      </c>
      <c r="M48" s="252"/>
    </row>
    <row r="49" spans="1:14" ht="30.75" customHeight="1" thickBot="1">
      <c r="A49" s="236"/>
      <c r="B49" s="234"/>
      <c r="C49" s="207" t="s">
        <v>134</v>
      </c>
      <c r="D49" s="208" t="s">
        <v>51</v>
      </c>
      <c r="E49" s="209"/>
      <c r="F49" s="210"/>
      <c r="G49" s="208"/>
      <c r="H49" s="211"/>
      <c r="I49" s="211"/>
      <c r="J49" s="212"/>
      <c r="K49" s="213">
        <v>50</v>
      </c>
      <c r="L49" s="213">
        <v>3</v>
      </c>
      <c r="M49" s="253"/>
    </row>
    <row r="50" spans="1:14" ht="36.75" customHeight="1">
      <c r="A50" s="229">
        <v>6</v>
      </c>
      <c r="B50" s="227" t="s">
        <v>28</v>
      </c>
      <c r="C50" s="91" t="s">
        <v>91</v>
      </c>
      <c r="D50" s="102" t="s">
        <v>58</v>
      </c>
      <c r="E50" s="110" t="s">
        <v>77</v>
      </c>
      <c r="F50" s="155" t="s">
        <v>70</v>
      </c>
      <c r="G50" s="102" t="s">
        <v>51</v>
      </c>
      <c r="H50" s="116" t="s">
        <v>70</v>
      </c>
      <c r="I50" s="116" t="s">
        <v>70</v>
      </c>
      <c r="J50" s="116" t="s">
        <v>70</v>
      </c>
      <c r="K50" s="83">
        <v>100</v>
      </c>
      <c r="L50" s="83">
        <v>1</v>
      </c>
      <c r="M50" s="275">
        <f>((K50*L50)+(K51*L51)+(K52*L52)+(K53*L53)+(K54*L54)+(K55*L55)+(K56*L56)+(K57*L57)+(K58*L58))/SUM(L50:L58)</f>
        <v>86.36363636363636</v>
      </c>
    </row>
    <row r="51" spans="1:14" ht="34.5" customHeight="1">
      <c r="A51" s="230"/>
      <c r="B51" s="228"/>
      <c r="C51" s="87" t="s">
        <v>99</v>
      </c>
      <c r="D51" s="141" t="s">
        <v>58</v>
      </c>
      <c r="E51" s="104" t="s">
        <v>77</v>
      </c>
      <c r="F51" s="148" t="s">
        <v>70</v>
      </c>
      <c r="G51" s="89" t="s">
        <v>51</v>
      </c>
      <c r="H51" s="120" t="s">
        <v>70</v>
      </c>
      <c r="I51" s="120" t="s">
        <v>70</v>
      </c>
      <c r="J51" s="120" t="s">
        <v>70</v>
      </c>
      <c r="K51" s="82">
        <v>100</v>
      </c>
      <c r="L51" s="82">
        <v>1</v>
      </c>
      <c r="M51" s="252"/>
    </row>
    <row r="52" spans="1:14" ht="33.75" customHeight="1">
      <c r="A52" s="230"/>
      <c r="B52" s="228"/>
      <c r="C52" s="87" t="s">
        <v>100</v>
      </c>
      <c r="D52" s="141" t="s">
        <v>58</v>
      </c>
      <c r="E52" s="104" t="s">
        <v>77</v>
      </c>
      <c r="F52" s="148" t="s">
        <v>70</v>
      </c>
      <c r="G52" s="89" t="s">
        <v>51</v>
      </c>
      <c r="H52" s="120" t="s">
        <v>70</v>
      </c>
      <c r="I52" s="120" t="s">
        <v>70</v>
      </c>
      <c r="J52" s="120" t="s">
        <v>70</v>
      </c>
      <c r="K52" s="82">
        <v>100</v>
      </c>
      <c r="L52" s="82">
        <v>1</v>
      </c>
      <c r="M52" s="252"/>
    </row>
    <row r="53" spans="1:14" ht="30" customHeight="1">
      <c r="A53" s="230"/>
      <c r="B53" s="228"/>
      <c r="C53" s="87" t="s">
        <v>105</v>
      </c>
      <c r="D53" s="89" t="s">
        <v>58</v>
      </c>
      <c r="E53" s="93" t="s">
        <v>78</v>
      </c>
      <c r="F53" s="148" t="s">
        <v>70</v>
      </c>
      <c r="G53" s="89" t="s">
        <v>51</v>
      </c>
      <c r="H53" s="120" t="s">
        <v>70</v>
      </c>
      <c r="I53" s="120" t="s">
        <v>70</v>
      </c>
      <c r="J53" s="120" t="s">
        <v>70</v>
      </c>
      <c r="K53" s="82">
        <v>100</v>
      </c>
      <c r="L53" s="82">
        <v>1</v>
      </c>
      <c r="M53" s="252"/>
    </row>
    <row r="54" spans="1:14" ht="32.25" customHeight="1">
      <c r="A54" s="230"/>
      <c r="B54" s="228"/>
      <c r="C54" s="87" t="s">
        <v>106</v>
      </c>
      <c r="D54" s="89" t="s">
        <v>58</v>
      </c>
      <c r="E54" s="93" t="s">
        <v>78</v>
      </c>
      <c r="F54" s="148" t="s">
        <v>70</v>
      </c>
      <c r="G54" s="89" t="s">
        <v>51</v>
      </c>
      <c r="H54" s="120" t="s">
        <v>70</v>
      </c>
      <c r="I54" s="120" t="s">
        <v>70</v>
      </c>
      <c r="J54" s="120" t="s">
        <v>70</v>
      </c>
      <c r="K54" s="82">
        <v>100</v>
      </c>
      <c r="L54" s="82">
        <v>1</v>
      </c>
      <c r="M54" s="252"/>
    </row>
    <row r="55" spans="1:14" ht="31.5" customHeight="1">
      <c r="A55" s="231"/>
      <c r="B55" s="228"/>
      <c r="C55" s="87" t="s">
        <v>107</v>
      </c>
      <c r="D55" s="89" t="s">
        <v>58</v>
      </c>
      <c r="E55" s="93" t="s">
        <v>78</v>
      </c>
      <c r="F55" s="148" t="s">
        <v>70</v>
      </c>
      <c r="G55" s="89" t="s">
        <v>51</v>
      </c>
      <c r="H55" s="120" t="s">
        <v>70</v>
      </c>
      <c r="I55" s="120" t="s">
        <v>70</v>
      </c>
      <c r="J55" s="120" t="s">
        <v>70</v>
      </c>
      <c r="K55" s="82">
        <v>100</v>
      </c>
      <c r="L55" s="82">
        <v>1</v>
      </c>
      <c r="M55" s="252"/>
    </row>
    <row r="56" spans="1:14" ht="31.5" customHeight="1">
      <c r="A56" s="231"/>
      <c r="B56" s="228"/>
      <c r="C56" s="87" t="s">
        <v>95</v>
      </c>
      <c r="D56" s="89" t="s">
        <v>58</v>
      </c>
      <c r="E56" s="93" t="s">
        <v>79</v>
      </c>
      <c r="F56" s="148" t="s">
        <v>70</v>
      </c>
      <c r="G56" s="89" t="s">
        <v>51</v>
      </c>
      <c r="H56" s="120" t="s">
        <v>70</v>
      </c>
      <c r="I56" s="120" t="s">
        <v>70</v>
      </c>
      <c r="J56" s="120" t="s">
        <v>70</v>
      </c>
      <c r="K56" s="82">
        <v>100</v>
      </c>
      <c r="L56" s="82">
        <v>1</v>
      </c>
      <c r="M56" s="252"/>
    </row>
    <row r="57" spans="1:14" ht="31.5" customHeight="1">
      <c r="A57" s="232"/>
      <c r="B57" s="228"/>
      <c r="C57" s="87" t="s">
        <v>98</v>
      </c>
      <c r="D57" s="89" t="s">
        <v>58</v>
      </c>
      <c r="E57" s="93" t="s">
        <v>80</v>
      </c>
      <c r="F57" s="148" t="s">
        <v>70</v>
      </c>
      <c r="G57" s="89" t="s">
        <v>51</v>
      </c>
      <c r="H57" s="120" t="s">
        <v>70</v>
      </c>
      <c r="I57" s="120" t="s">
        <v>70</v>
      </c>
      <c r="J57" s="120" t="s">
        <v>70</v>
      </c>
      <c r="K57" s="82">
        <v>100</v>
      </c>
      <c r="L57" s="82">
        <v>1</v>
      </c>
      <c r="M57" s="252"/>
    </row>
    <row r="58" spans="1:14" ht="33" customHeight="1" thickBot="1">
      <c r="A58" s="236"/>
      <c r="B58" s="237"/>
      <c r="C58" s="207" t="s">
        <v>134</v>
      </c>
      <c r="D58" s="208" t="s">
        <v>51</v>
      </c>
      <c r="E58" s="209"/>
      <c r="F58" s="210"/>
      <c r="G58" s="208"/>
      <c r="H58" s="211"/>
      <c r="I58" s="211"/>
      <c r="J58" s="212"/>
      <c r="K58" s="213">
        <v>50</v>
      </c>
      <c r="L58" s="213">
        <v>3</v>
      </c>
      <c r="M58" s="253"/>
      <c r="N58" s="13"/>
    </row>
    <row r="59" spans="1:14" ht="25.5" customHeight="1">
      <c r="A59" s="229">
        <v>7</v>
      </c>
      <c r="B59" s="227" t="s">
        <v>10</v>
      </c>
      <c r="C59" s="74" t="s">
        <v>46</v>
      </c>
      <c r="D59" s="113" t="s">
        <v>51</v>
      </c>
      <c r="E59" s="111" t="s">
        <v>52</v>
      </c>
      <c r="F59" s="112">
        <v>42522</v>
      </c>
      <c r="G59" s="113" t="s">
        <v>51</v>
      </c>
      <c r="H59" s="116" t="s">
        <v>70</v>
      </c>
      <c r="I59" s="116" t="s">
        <v>70</v>
      </c>
      <c r="J59" s="196" t="s">
        <v>66</v>
      </c>
      <c r="K59" s="83">
        <v>100</v>
      </c>
      <c r="L59" s="83">
        <v>3</v>
      </c>
      <c r="M59" s="275">
        <f>((K59*L59)+(K60*L60)+(K61*L61))/SUM(L59:L61)</f>
        <v>78.571428571428569</v>
      </c>
      <c r="N59" s="13"/>
    </row>
    <row r="60" spans="1:14" ht="25.5" customHeight="1">
      <c r="A60" s="235"/>
      <c r="B60" s="228"/>
      <c r="C60" s="87" t="s">
        <v>108</v>
      </c>
      <c r="D60" s="89" t="s">
        <v>58</v>
      </c>
      <c r="E60" s="93" t="s">
        <v>80</v>
      </c>
      <c r="F60" s="184" t="s">
        <v>70</v>
      </c>
      <c r="G60" s="95" t="s">
        <v>51</v>
      </c>
      <c r="H60" s="120" t="s">
        <v>70</v>
      </c>
      <c r="I60" s="120" t="s">
        <v>70</v>
      </c>
      <c r="J60" s="120" t="s">
        <v>70</v>
      </c>
      <c r="K60" s="82">
        <v>100</v>
      </c>
      <c r="L60" s="82">
        <v>1</v>
      </c>
      <c r="M60" s="252"/>
      <c r="N60" s="13"/>
    </row>
    <row r="61" spans="1:14" ht="27.75" customHeight="1" thickBot="1">
      <c r="A61" s="236"/>
      <c r="B61" s="237"/>
      <c r="C61" s="207" t="s">
        <v>134</v>
      </c>
      <c r="D61" s="208" t="s">
        <v>51</v>
      </c>
      <c r="E61" s="209"/>
      <c r="F61" s="210"/>
      <c r="G61" s="208"/>
      <c r="H61" s="211"/>
      <c r="I61" s="211"/>
      <c r="J61" s="212"/>
      <c r="K61" s="213">
        <v>50</v>
      </c>
      <c r="L61" s="213">
        <v>3</v>
      </c>
      <c r="M61" s="253"/>
    </row>
    <row r="62" spans="1:14" ht="21" customHeight="1">
      <c r="A62" s="229">
        <v>8</v>
      </c>
      <c r="B62" s="227" t="s">
        <v>11</v>
      </c>
      <c r="C62" s="98" t="s">
        <v>76</v>
      </c>
      <c r="D62" s="102" t="s">
        <v>51</v>
      </c>
      <c r="E62" s="110" t="s">
        <v>85</v>
      </c>
      <c r="F62" s="94">
        <v>43252</v>
      </c>
      <c r="G62" s="102" t="s">
        <v>58</v>
      </c>
      <c r="H62" s="144" t="s">
        <v>70</v>
      </c>
      <c r="I62" s="144" t="s">
        <v>70</v>
      </c>
      <c r="J62" s="123" t="s">
        <v>67</v>
      </c>
      <c r="K62" s="83">
        <v>100</v>
      </c>
      <c r="L62" s="83">
        <v>3</v>
      </c>
      <c r="M62" s="275">
        <f>((K62*L62)+(K63*L63)+(K64*L64)+(K65*L65)+(K66*L66)+(K67*L67)+(K68*L68)+(K69*L69)+(K70*L70)+(K71*L71)+(K72*L72))/SUM(L62:L72)</f>
        <v>89.666666666666671</v>
      </c>
    </row>
    <row r="63" spans="1:14" ht="21" customHeight="1">
      <c r="A63" s="230"/>
      <c r="B63" s="228"/>
      <c r="C63" s="97" t="s">
        <v>124</v>
      </c>
      <c r="D63" s="89" t="s">
        <v>58</v>
      </c>
      <c r="E63" s="93" t="s">
        <v>85</v>
      </c>
      <c r="F63" s="94">
        <v>43313</v>
      </c>
      <c r="G63" s="89" t="s">
        <v>51</v>
      </c>
      <c r="H63" s="120" t="s">
        <v>70</v>
      </c>
      <c r="I63" s="120" t="s">
        <v>70</v>
      </c>
      <c r="J63" s="120" t="s">
        <v>70</v>
      </c>
      <c r="K63" s="82">
        <v>100</v>
      </c>
      <c r="L63" s="82">
        <v>1</v>
      </c>
      <c r="M63" s="252"/>
    </row>
    <row r="64" spans="1:14" ht="33.75" customHeight="1">
      <c r="A64" s="230"/>
      <c r="B64" s="228"/>
      <c r="C64" s="87" t="s">
        <v>109</v>
      </c>
      <c r="D64" s="89" t="s">
        <v>58</v>
      </c>
      <c r="E64" s="93" t="s">
        <v>77</v>
      </c>
      <c r="F64" s="154" t="s">
        <v>70</v>
      </c>
      <c r="G64" s="141" t="s">
        <v>51</v>
      </c>
      <c r="H64" s="120" t="s">
        <v>70</v>
      </c>
      <c r="I64" s="120" t="s">
        <v>70</v>
      </c>
      <c r="J64" s="120" t="s">
        <v>70</v>
      </c>
      <c r="K64" s="82">
        <v>100</v>
      </c>
      <c r="L64" s="82">
        <v>1</v>
      </c>
      <c r="M64" s="252"/>
    </row>
    <row r="65" spans="1:13" ht="33" customHeight="1">
      <c r="A65" s="230"/>
      <c r="B65" s="228"/>
      <c r="C65" s="87" t="s">
        <v>111</v>
      </c>
      <c r="D65" s="89" t="s">
        <v>58</v>
      </c>
      <c r="E65" s="93" t="s">
        <v>77</v>
      </c>
      <c r="F65" s="154" t="s">
        <v>70</v>
      </c>
      <c r="G65" s="141" t="s">
        <v>51</v>
      </c>
      <c r="H65" s="120" t="s">
        <v>70</v>
      </c>
      <c r="I65" s="120" t="s">
        <v>70</v>
      </c>
      <c r="J65" s="120" t="s">
        <v>70</v>
      </c>
      <c r="K65" s="82">
        <v>100</v>
      </c>
      <c r="L65" s="82">
        <v>1</v>
      </c>
      <c r="M65" s="252"/>
    </row>
    <row r="66" spans="1:13" ht="30.75" customHeight="1">
      <c r="A66" s="231"/>
      <c r="B66" s="228"/>
      <c r="C66" s="87" t="s">
        <v>100</v>
      </c>
      <c r="D66" s="89" t="s">
        <v>58</v>
      </c>
      <c r="E66" s="93" t="s">
        <v>77</v>
      </c>
      <c r="F66" s="154" t="s">
        <v>70</v>
      </c>
      <c r="G66" s="141" t="s">
        <v>51</v>
      </c>
      <c r="H66" s="120" t="s">
        <v>70</v>
      </c>
      <c r="I66" s="120" t="s">
        <v>70</v>
      </c>
      <c r="J66" s="120" t="s">
        <v>70</v>
      </c>
      <c r="K66" s="82">
        <v>100</v>
      </c>
      <c r="L66" s="82">
        <v>1</v>
      </c>
      <c r="M66" s="252"/>
    </row>
    <row r="67" spans="1:13" ht="28.5" customHeight="1">
      <c r="A67" s="231"/>
      <c r="B67" s="228"/>
      <c r="C67" s="87" t="s">
        <v>110</v>
      </c>
      <c r="D67" s="89" t="s">
        <v>58</v>
      </c>
      <c r="E67" s="93" t="s">
        <v>78</v>
      </c>
      <c r="F67" s="154" t="s">
        <v>70</v>
      </c>
      <c r="G67" s="141" t="s">
        <v>51</v>
      </c>
      <c r="H67" s="120" t="s">
        <v>70</v>
      </c>
      <c r="I67" s="120" t="s">
        <v>70</v>
      </c>
      <c r="J67" s="120" t="s">
        <v>70</v>
      </c>
      <c r="K67" s="82">
        <v>100</v>
      </c>
      <c r="L67" s="82">
        <v>1</v>
      </c>
      <c r="M67" s="252"/>
    </row>
    <row r="68" spans="1:13" ht="23.25" customHeight="1">
      <c r="A68" s="231"/>
      <c r="B68" s="228"/>
      <c r="C68" s="87" t="s">
        <v>104</v>
      </c>
      <c r="D68" s="89" t="s">
        <v>58</v>
      </c>
      <c r="E68" s="93" t="s">
        <v>78</v>
      </c>
      <c r="F68" s="154" t="s">
        <v>70</v>
      </c>
      <c r="G68" s="141" t="s">
        <v>51</v>
      </c>
      <c r="H68" s="120" t="s">
        <v>70</v>
      </c>
      <c r="I68" s="120" t="s">
        <v>70</v>
      </c>
      <c r="J68" s="120" t="s">
        <v>70</v>
      </c>
      <c r="K68" s="82">
        <v>100</v>
      </c>
      <c r="L68" s="82">
        <v>1</v>
      </c>
      <c r="M68" s="252"/>
    </row>
    <row r="69" spans="1:13" ht="25.5" customHeight="1">
      <c r="A69" s="231"/>
      <c r="B69" s="228"/>
      <c r="C69" s="87" t="s">
        <v>94</v>
      </c>
      <c r="D69" s="89" t="s">
        <v>58</v>
      </c>
      <c r="E69" s="93" t="s">
        <v>78</v>
      </c>
      <c r="F69" s="154" t="s">
        <v>70</v>
      </c>
      <c r="G69" s="141" t="s">
        <v>51</v>
      </c>
      <c r="H69" s="120" t="s">
        <v>70</v>
      </c>
      <c r="I69" s="120" t="s">
        <v>70</v>
      </c>
      <c r="J69" s="120" t="s">
        <v>70</v>
      </c>
      <c r="K69" s="82">
        <v>100</v>
      </c>
      <c r="L69" s="82">
        <v>1</v>
      </c>
      <c r="M69" s="252"/>
    </row>
    <row r="70" spans="1:13" ht="25.5" customHeight="1">
      <c r="A70" s="232"/>
      <c r="B70" s="228"/>
      <c r="C70" s="167" t="s">
        <v>108</v>
      </c>
      <c r="D70" s="142" t="s">
        <v>58</v>
      </c>
      <c r="E70" s="156" t="s">
        <v>80</v>
      </c>
      <c r="F70" s="157" t="s">
        <v>70</v>
      </c>
      <c r="G70" s="147" t="s">
        <v>51</v>
      </c>
      <c r="H70" s="118" t="s">
        <v>70</v>
      </c>
      <c r="I70" s="118" t="s">
        <v>70</v>
      </c>
      <c r="J70" s="118" t="s">
        <v>70</v>
      </c>
      <c r="K70" s="114">
        <v>100</v>
      </c>
      <c r="L70" s="114">
        <v>1</v>
      </c>
      <c r="M70" s="252"/>
    </row>
    <row r="71" spans="1:13" ht="25.5" customHeight="1">
      <c r="A71" s="232"/>
      <c r="B71" s="228"/>
      <c r="C71" s="167" t="s">
        <v>117</v>
      </c>
      <c r="D71" s="142" t="s">
        <v>58</v>
      </c>
      <c r="E71" s="156" t="s">
        <v>86</v>
      </c>
      <c r="F71" s="158">
        <v>43435</v>
      </c>
      <c r="G71" s="142" t="s">
        <v>58</v>
      </c>
      <c r="H71" s="118" t="s">
        <v>70</v>
      </c>
      <c r="I71" s="118" t="s">
        <v>70</v>
      </c>
      <c r="J71" s="118" t="s">
        <v>70</v>
      </c>
      <c r="K71" s="114">
        <v>95</v>
      </c>
      <c r="L71" s="114">
        <v>1</v>
      </c>
      <c r="M71" s="252"/>
    </row>
    <row r="72" spans="1:13" ht="32.25" customHeight="1" thickBot="1">
      <c r="A72" s="232"/>
      <c r="B72" s="228"/>
      <c r="C72" s="207" t="s">
        <v>134</v>
      </c>
      <c r="D72" s="208" t="s">
        <v>51</v>
      </c>
      <c r="E72" s="209"/>
      <c r="F72" s="210"/>
      <c r="G72" s="208"/>
      <c r="H72" s="211"/>
      <c r="I72" s="211"/>
      <c r="J72" s="212"/>
      <c r="K72" s="213">
        <v>50</v>
      </c>
      <c r="L72" s="213">
        <v>3</v>
      </c>
      <c r="M72" s="252"/>
    </row>
    <row r="73" spans="1:13" ht="32.25" customHeight="1">
      <c r="A73" s="278">
        <v>9</v>
      </c>
      <c r="B73" s="280" t="s">
        <v>12</v>
      </c>
      <c r="C73" s="91" t="s">
        <v>125</v>
      </c>
      <c r="D73" s="102" t="s">
        <v>58</v>
      </c>
      <c r="E73" s="110" t="s">
        <v>121</v>
      </c>
      <c r="F73" s="155" t="s">
        <v>70</v>
      </c>
      <c r="G73" s="134" t="s">
        <v>70</v>
      </c>
      <c r="H73" s="144" t="s">
        <v>70</v>
      </c>
      <c r="I73" s="144" t="s">
        <v>70</v>
      </c>
      <c r="J73" s="144" t="s">
        <v>70</v>
      </c>
      <c r="K73" s="83">
        <v>100</v>
      </c>
      <c r="L73" s="83">
        <v>1</v>
      </c>
      <c r="M73" s="275">
        <f>((K73*L73)+(K74*L74)+(K75*L75))/SUM(L73:L75)</f>
        <v>70</v>
      </c>
    </row>
    <row r="74" spans="1:13" ht="32.25" customHeight="1">
      <c r="A74" s="235"/>
      <c r="B74" s="254"/>
      <c r="C74" s="96" t="s">
        <v>126</v>
      </c>
      <c r="D74" s="89" t="s">
        <v>58</v>
      </c>
      <c r="E74" s="93" t="s">
        <v>120</v>
      </c>
      <c r="F74" s="148">
        <v>43435</v>
      </c>
      <c r="G74" s="89" t="s">
        <v>58</v>
      </c>
      <c r="H74" s="125" t="s">
        <v>70</v>
      </c>
      <c r="I74" s="125" t="s">
        <v>70</v>
      </c>
      <c r="J74" s="125" t="s">
        <v>70</v>
      </c>
      <c r="K74" s="100">
        <v>100</v>
      </c>
      <c r="L74" s="183">
        <v>1</v>
      </c>
      <c r="M74" s="252"/>
    </row>
    <row r="75" spans="1:13" ht="32.25" customHeight="1" thickBot="1">
      <c r="A75" s="279"/>
      <c r="B75" s="255"/>
      <c r="C75" s="207" t="s">
        <v>134</v>
      </c>
      <c r="D75" s="208" t="s">
        <v>51</v>
      </c>
      <c r="E75" s="209"/>
      <c r="F75" s="210"/>
      <c r="G75" s="208"/>
      <c r="H75" s="211"/>
      <c r="I75" s="211"/>
      <c r="J75" s="212"/>
      <c r="K75" s="213">
        <v>50</v>
      </c>
      <c r="L75" s="213">
        <v>3</v>
      </c>
      <c r="M75" s="253"/>
    </row>
    <row r="76" spans="1:13" ht="38.25" customHeight="1">
      <c r="A76" s="230">
        <v>10</v>
      </c>
      <c r="B76" s="228" t="s">
        <v>13</v>
      </c>
      <c r="C76" s="130" t="s">
        <v>74</v>
      </c>
      <c r="D76" s="141" t="s">
        <v>51</v>
      </c>
      <c r="E76" s="138" t="s">
        <v>83</v>
      </c>
      <c r="F76" s="133">
        <v>43466</v>
      </c>
      <c r="G76" s="136" t="s">
        <v>58</v>
      </c>
      <c r="H76" s="137" t="s">
        <v>87</v>
      </c>
      <c r="I76" s="135" t="s">
        <v>70</v>
      </c>
      <c r="J76" s="137" t="s">
        <v>88</v>
      </c>
      <c r="K76" s="115">
        <v>100</v>
      </c>
      <c r="L76" s="115">
        <v>3</v>
      </c>
      <c r="M76" s="252">
        <f>((K76*L76)+(K77*L77)+(K78*L78)+(K79*L79)+(K80*L80)+(K81*L81))/SUM(L76:L81)</f>
        <v>82.8</v>
      </c>
    </row>
    <row r="77" spans="1:13" ht="30.75" customHeight="1">
      <c r="A77" s="231"/>
      <c r="B77" s="228"/>
      <c r="C77" s="87" t="s">
        <v>75</v>
      </c>
      <c r="D77" s="89" t="s">
        <v>51</v>
      </c>
      <c r="E77" s="105" t="s">
        <v>84</v>
      </c>
      <c r="F77" s="107">
        <v>43344</v>
      </c>
      <c r="G77" s="95" t="s">
        <v>58</v>
      </c>
      <c r="H77" s="119" t="s">
        <v>89</v>
      </c>
      <c r="I77" s="122" t="s">
        <v>70</v>
      </c>
      <c r="J77" s="119" t="s">
        <v>90</v>
      </c>
      <c r="K77" s="82">
        <v>78</v>
      </c>
      <c r="L77" s="82">
        <v>1</v>
      </c>
      <c r="M77" s="252"/>
    </row>
    <row r="78" spans="1:13" ht="30.75" customHeight="1">
      <c r="A78" s="232"/>
      <c r="B78" s="228"/>
      <c r="C78" s="87" t="s">
        <v>110</v>
      </c>
      <c r="D78" s="89" t="s">
        <v>58</v>
      </c>
      <c r="E78" s="104" t="s">
        <v>78</v>
      </c>
      <c r="F78" s="154" t="s">
        <v>70</v>
      </c>
      <c r="G78" s="141" t="s">
        <v>51</v>
      </c>
      <c r="H78" s="124" t="s">
        <v>70</v>
      </c>
      <c r="I78" s="124" t="s">
        <v>70</v>
      </c>
      <c r="J78" s="124" t="s">
        <v>70</v>
      </c>
      <c r="K78" s="115">
        <v>100</v>
      </c>
      <c r="L78" s="82">
        <v>1</v>
      </c>
      <c r="M78" s="252"/>
    </row>
    <row r="79" spans="1:13" ht="30.75" customHeight="1">
      <c r="A79" s="232"/>
      <c r="B79" s="228"/>
      <c r="C79" s="87" t="s">
        <v>104</v>
      </c>
      <c r="D79" s="89" t="s">
        <v>58</v>
      </c>
      <c r="E79" s="93" t="s">
        <v>78</v>
      </c>
      <c r="F79" s="154" t="s">
        <v>70</v>
      </c>
      <c r="G79" s="89" t="s">
        <v>51</v>
      </c>
      <c r="H79" s="120" t="s">
        <v>70</v>
      </c>
      <c r="I79" s="120" t="s">
        <v>70</v>
      </c>
      <c r="J79" s="120" t="s">
        <v>70</v>
      </c>
      <c r="K79" s="82">
        <v>100</v>
      </c>
      <c r="L79" s="82">
        <v>1</v>
      </c>
      <c r="M79" s="252"/>
    </row>
    <row r="80" spans="1:13" ht="30.75" customHeight="1">
      <c r="A80" s="232"/>
      <c r="B80" s="228"/>
      <c r="C80" s="87" t="s">
        <v>94</v>
      </c>
      <c r="D80" s="89" t="s">
        <v>58</v>
      </c>
      <c r="E80" s="93" t="s">
        <v>78</v>
      </c>
      <c r="F80" s="148" t="s">
        <v>70</v>
      </c>
      <c r="G80" s="89" t="s">
        <v>51</v>
      </c>
      <c r="H80" s="120" t="s">
        <v>70</v>
      </c>
      <c r="I80" s="120" t="s">
        <v>70</v>
      </c>
      <c r="J80" s="120" t="s">
        <v>70</v>
      </c>
      <c r="K80" s="82">
        <v>100</v>
      </c>
      <c r="L80" s="82">
        <v>1</v>
      </c>
      <c r="M80" s="252"/>
    </row>
    <row r="81" spans="1:16" ht="33" customHeight="1" thickBot="1">
      <c r="A81" s="236"/>
      <c r="B81" s="237"/>
      <c r="C81" s="207" t="s">
        <v>134</v>
      </c>
      <c r="D81" s="208" t="s">
        <v>51</v>
      </c>
      <c r="E81" s="209"/>
      <c r="F81" s="210"/>
      <c r="G81" s="208"/>
      <c r="H81" s="211"/>
      <c r="I81" s="211"/>
      <c r="J81" s="212"/>
      <c r="K81" s="213">
        <v>50</v>
      </c>
      <c r="L81" s="213">
        <v>3</v>
      </c>
      <c r="M81" s="253"/>
    </row>
    <row r="82" spans="1:16" ht="30.75" customHeight="1">
      <c r="A82" s="258">
        <v>11</v>
      </c>
      <c r="B82" s="227" t="s">
        <v>14</v>
      </c>
      <c r="C82" s="91" t="s">
        <v>50</v>
      </c>
      <c r="D82" s="102" t="s">
        <v>51</v>
      </c>
      <c r="E82" s="159" t="s">
        <v>56</v>
      </c>
      <c r="F82" s="160">
        <v>43040</v>
      </c>
      <c r="G82" s="160" t="s">
        <v>58</v>
      </c>
      <c r="H82" s="195" t="s">
        <v>60</v>
      </c>
      <c r="I82" s="195" t="s">
        <v>59</v>
      </c>
      <c r="J82" s="195" t="s">
        <v>64</v>
      </c>
      <c r="K82" s="92">
        <v>100</v>
      </c>
      <c r="L82" s="92">
        <v>3</v>
      </c>
      <c r="M82" s="262">
        <f>((K82*L82)+(K83*L83)+(K84*L84)+(K85*L85)+(K86*L86)+(K87*L87)+(K88*L88)+(K89*L89)+(K90*L90))/SUM(L82:L90)</f>
        <v>84.368421052631575</v>
      </c>
    </row>
    <row r="83" spans="1:16" ht="26.25" customHeight="1">
      <c r="A83" s="256"/>
      <c r="B83" s="228"/>
      <c r="C83" s="99" t="s">
        <v>71</v>
      </c>
      <c r="D83" s="89" t="s">
        <v>51</v>
      </c>
      <c r="E83" s="161" t="s">
        <v>72</v>
      </c>
      <c r="F83" s="162">
        <v>43040</v>
      </c>
      <c r="G83" s="88" t="s">
        <v>51</v>
      </c>
      <c r="H83" s="125" t="s">
        <v>70</v>
      </c>
      <c r="I83" s="125" t="s">
        <v>70</v>
      </c>
      <c r="J83" s="198" t="s">
        <v>73</v>
      </c>
      <c r="K83" s="90">
        <v>100</v>
      </c>
      <c r="L83" s="90">
        <v>2</v>
      </c>
      <c r="M83" s="263"/>
    </row>
    <row r="84" spans="1:16" ht="30.75" customHeight="1">
      <c r="A84" s="256"/>
      <c r="B84" s="228"/>
      <c r="C84" s="128" t="s">
        <v>49</v>
      </c>
      <c r="D84" s="142" t="s">
        <v>51</v>
      </c>
      <c r="E84" s="156" t="s">
        <v>53</v>
      </c>
      <c r="F84" s="163">
        <v>42887</v>
      </c>
      <c r="G84" s="142" t="s">
        <v>51</v>
      </c>
      <c r="H84" s="118" t="s">
        <v>70</v>
      </c>
      <c r="I84" s="118" t="s">
        <v>70</v>
      </c>
      <c r="J84" s="199" t="s">
        <v>67</v>
      </c>
      <c r="K84" s="81">
        <v>100</v>
      </c>
      <c r="L84" s="127">
        <v>1</v>
      </c>
      <c r="M84" s="263"/>
    </row>
    <row r="85" spans="1:16" ht="30.75" customHeight="1">
      <c r="A85" s="256"/>
      <c r="B85" s="228"/>
      <c r="C85" s="75" t="s">
        <v>128</v>
      </c>
      <c r="D85" s="89" t="s">
        <v>51</v>
      </c>
      <c r="E85" s="93"/>
      <c r="F85" s="94"/>
      <c r="G85" s="89"/>
      <c r="H85" s="120"/>
      <c r="I85" s="120"/>
      <c r="J85" s="198"/>
      <c r="K85" s="131">
        <v>100</v>
      </c>
      <c r="L85" s="90">
        <v>3</v>
      </c>
      <c r="M85" s="263"/>
    </row>
    <row r="86" spans="1:16" ht="30.75" customHeight="1">
      <c r="A86" s="256"/>
      <c r="B86" s="228"/>
      <c r="C86" s="75" t="s">
        <v>129</v>
      </c>
      <c r="D86" s="89" t="s">
        <v>51</v>
      </c>
      <c r="E86" s="93"/>
      <c r="F86" s="94"/>
      <c r="G86" s="89"/>
      <c r="H86" s="120"/>
      <c r="I86" s="120"/>
      <c r="J86" s="198"/>
      <c r="K86" s="131">
        <v>100</v>
      </c>
      <c r="L86" s="90">
        <v>1</v>
      </c>
      <c r="M86" s="263"/>
    </row>
    <row r="87" spans="1:16" ht="30.75" customHeight="1">
      <c r="A87" s="256"/>
      <c r="B87" s="228"/>
      <c r="C87" s="75" t="s">
        <v>130</v>
      </c>
      <c r="D87" s="89" t="s">
        <v>51</v>
      </c>
      <c r="E87" s="93"/>
      <c r="F87" s="94"/>
      <c r="G87" s="89"/>
      <c r="H87" s="120"/>
      <c r="I87" s="120"/>
      <c r="J87" s="198"/>
      <c r="K87" s="131">
        <v>51</v>
      </c>
      <c r="L87" s="90">
        <v>3</v>
      </c>
      <c r="M87" s="263"/>
    </row>
    <row r="88" spans="1:16" ht="30.75" customHeight="1">
      <c r="A88" s="256"/>
      <c r="B88" s="228"/>
      <c r="C88" s="75" t="s">
        <v>131</v>
      </c>
      <c r="D88" s="89" t="s">
        <v>51</v>
      </c>
      <c r="E88" s="93"/>
      <c r="F88" s="94"/>
      <c r="G88" s="89"/>
      <c r="H88" s="120"/>
      <c r="I88" s="120"/>
      <c r="J88" s="198"/>
      <c r="K88" s="131">
        <v>100</v>
      </c>
      <c r="L88" s="90">
        <v>2</v>
      </c>
      <c r="M88" s="263"/>
    </row>
    <row r="89" spans="1:16" ht="30.75" customHeight="1">
      <c r="A89" s="256"/>
      <c r="B89" s="228"/>
      <c r="C89" s="87" t="s">
        <v>135</v>
      </c>
      <c r="D89" s="95" t="s">
        <v>58</v>
      </c>
      <c r="E89" s="105"/>
      <c r="F89" s="107"/>
      <c r="G89" s="95"/>
      <c r="H89" s="120"/>
      <c r="I89" s="120"/>
      <c r="J89" s="122"/>
      <c r="K89" s="82">
        <v>100</v>
      </c>
      <c r="L89" s="82">
        <v>1</v>
      </c>
      <c r="M89" s="263"/>
      <c r="P89" s="86"/>
    </row>
    <row r="90" spans="1:16" ht="30.75" customHeight="1" thickBot="1">
      <c r="A90" s="257"/>
      <c r="B90" s="237"/>
      <c r="C90" s="214" t="s">
        <v>134</v>
      </c>
      <c r="D90" s="201" t="s">
        <v>51</v>
      </c>
      <c r="E90" s="202"/>
      <c r="F90" s="203"/>
      <c r="G90" s="201"/>
      <c r="H90" s="204"/>
      <c r="I90" s="204"/>
      <c r="J90" s="205"/>
      <c r="K90" s="206">
        <v>50</v>
      </c>
      <c r="L90" s="206">
        <v>3</v>
      </c>
      <c r="M90" s="264"/>
    </row>
    <row r="91" spans="1:16" ht="30.75" customHeight="1">
      <c r="A91" s="258">
        <v>12</v>
      </c>
      <c r="B91" s="227" t="s">
        <v>15</v>
      </c>
      <c r="C91" s="129" t="s">
        <v>47</v>
      </c>
      <c r="D91" s="102" t="s">
        <v>51</v>
      </c>
      <c r="E91" s="159" t="s">
        <v>57</v>
      </c>
      <c r="F91" s="160">
        <v>42705</v>
      </c>
      <c r="G91" s="164" t="s">
        <v>51</v>
      </c>
      <c r="H91" s="195" t="s">
        <v>61</v>
      </c>
      <c r="I91" s="195" t="s">
        <v>62</v>
      </c>
      <c r="J91" s="195" t="s">
        <v>65</v>
      </c>
      <c r="K91" s="92">
        <v>100</v>
      </c>
      <c r="L91" s="92">
        <v>3</v>
      </c>
      <c r="M91" s="262">
        <f>((K91*L91)+(K92*L92)+(K93*L93)+(K94*L94)+(K95*L95))/SUM(L91:L95)</f>
        <v>86.36363636363636</v>
      </c>
    </row>
    <row r="92" spans="1:16" ht="30.75" customHeight="1">
      <c r="A92" s="256"/>
      <c r="B92" s="228"/>
      <c r="C92" s="75" t="s">
        <v>127</v>
      </c>
      <c r="D92" s="147" t="s">
        <v>58</v>
      </c>
      <c r="E92" s="168"/>
      <c r="F92" s="169"/>
      <c r="G92" s="170"/>
      <c r="H92" s="194"/>
      <c r="I92" s="194"/>
      <c r="J92" s="194"/>
      <c r="K92" s="171">
        <v>100</v>
      </c>
      <c r="L92" s="171">
        <v>1</v>
      </c>
      <c r="M92" s="263"/>
    </row>
    <row r="93" spans="1:16" ht="28.5" customHeight="1">
      <c r="A93" s="256"/>
      <c r="B93" s="228"/>
      <c r="C93" s="172" t="s">
        <v>112</v>
      </c>
      <c r="D93" s="142" t="s">
        <v>58</v>
      </c>
      <c r="E93" s="165" t="s">
        <v>86</v>
      </c>
      <c r="F93" s="158">
        <v>43435</v>
      </c>
      <c r="G93" s="166" t="s">
        <v>58</v>
      </c>
      <c r="H93" s="173" t="s">
        <v>70</v>
      </c>
      <c r="I93" s="173" t="s">
        <v>70</v>
      </c>
      <c r="J93" s="106" t="s">
        <v>115</v>
      </c>
      <c r="K93" s="127">
        <v>100</v>
      </c>
      <c r="L93" s="127">
        <v>1</v>
      </c>
      <c r="M93" s="263"/>
    </row>
    <row r="94" spans="1:16" ht="28.5" customHeight="1">
      <c r="A94" s="256"/>
      <c r="B94" s="228"/>
      <c r="C94" s="76" t="s">
        <v>133</v>
      </c>
      <c r="D94" s="89" t="s">
        <v>51</v>
      </c>
      <c r="E94" s="161"/>
      <c r="F94" s="148"/>
      <c r="G94" s="88"/>
      <c r="H94" s="125"/>
      <c r="I94" s="125"/>
      <c r="J94" s="123"/>
      <c r="K94" s="90">
        <v>100</v>
      </c>
      <c r="L94" s="90">
        <v>3</v>
      </c>
      <c r="M94" s="263"/>
    </row>
    <row r="95" spans="1:16" ht="28.5" customHeight="1" thickBot="1">
      <c r="A95" s="257"/>
      <c r="B95" s="237"/>
      <c r="C95" s="207" t="s">
        <v>134</v>
      </c>
      <c r="D95" s="208" t="s">
        <v>51</v>
      </c>
      <c r="E95" s="209"/>
      <c r="F95" s="210"/>
      <c r="G95" s="208"/>
      <c r="H95" s="211"/>
      <c r="I95" s="211"/>
      <c r="J95" s="212"/>
      <c r="K95" s="213">
        <v>50</v>
      </c>
      <c r="L95" s="213">
        <v>3</v>
      </c>
      <c r="M95" s="264"/>
    </row>
    <row r="96" spans="1:16" ht="30.75" customHeight="1">
      <c r="A96" s="256">
        <v>13</v>
      </c>
      <c r="B96" s="228" t="s">
        <v>27</v>
      </c>
      <c r="C96" s="75" t="s">
        <v>128</v>
      </c>
      <c r="D96" s="89" t="s">
        <v>51</v>
      </c>
      <c r="E96" s="93"/>
      <c r="F96" s="94"/>
      <c r="G96" s="89"/>
      <c r="H96" s="120"/>
      <c r="I96" s="120"/>
      <c r="J96" s="217"/>
      <c r="K96" s="131">
        <v>100</v>
      </c>
      <c r="L96" s="90">
        <v>3</v>
      </c>
      <c r="M96" s="259">
        <f>((K96*L96)+(K97*L97)+(K98*L98)+(K99*L99))/SUM(L96:L99)</f>
        <v>75.25</v>
      </c>
    </row>
    <row r="97" spans="1:13" ht="30.75" customHeight="1">
      <c r="A97" s="256"/>
      <c r="B97" s="254"/>
      <c r="C97" s="75" t="s">
        <v>130</v>
      </c>
      <c r="D97" s="89" t="s">
        <v>51</v>
      </c>
      <c r="E97" s="93"/>
      <c r="F97" s="94"/>
      <c r="G97" s="89"/>
      <c r="H97" s="120"/>
      <c r="I97" s="120"/>
      <c r="J97" s="198"/>
      <c r="K97" s="131">
        <v>51</v>
      </c>
      <c r="L97" s="90">
        <v>3</v>
      </c>
      <c r="M97" s="260"/>
    </row>
    <row r="98" spans="1:13" ht="30.75" customHeight="1">
      <c r="A98" s="256"/>
      <c r="B98" s="254"/>
      <c r="C98" s="76" t="s">
        <v>133</v>
      </c>
      <c r="D98" s="89" t="s">
        <v>51</v>
      </c>
      <c r="E98" s="161"/>
      <c r="F98" s="162"/>
      <c r="G98" s="88"/>
      <c r="H98" s="198"/>
      <c r="I98" s="198"/>
      <c r="J98" s="123"/>
      <c r="K98" s="90">
        <v>100</v>
      </c>
      <c r="L98" s="90">
        <v>3</v>
      </c>
      <c r="M98" s="260"/>
    </row>
    <row r="99" spans="1:13" ht="30.75" customHeight="1" thickBot="1">
      <c r="A99" s="257"/>
      <c r="B99" s="255"/>
      <c r="C99" s="207" t="s">
        <v>134</v>
      </c>
      <c r="D99" s="208" t="s">
        <v>51</v>
      </c>
      <c r="E99" s="209"/>
      <c r="F99" s="210"/>
      <c r="G99" s="208"/>
      <c r="H99" s="211"/>
      <c r="I99" s="211"/>
      <c r="J99" s="212"/>
      <c r="K99" s="213">
        <v>50</v>
      </c>
      <c r="L99" s="213">
        <v>3</v>
      </c>
      <c r="M99" s="261"/>
    </row>
    <row r="100" spans="1:13" ht="36" customHeight="1">
      <c r="A100" s="256">
        <v>14</v>
      </c>
      <c r="B100" s="254" t="s">
        <v>16</v>
      </c>
      <c r="C100" s="76" t="s">
        <v>82</v>
      </c>
      <c r="D100" s="89" t="s">
        <v>58</v>
      </c>
      <c r="E100" s="161" t="s">
        <v>86</v>
      </c>
      <c r="F100" s="148">
        <v>43435</v>
      </c>
      <c r="G100" s="88" t="s">
        <v>58</v>
      </c>
      <c r="H100" s="120" t="s">
        <v>70</v>
      </c>
      <c r="I100" s="120" t="s">
        <v>70</v>
      </c>
      <c r="J100" s="122" t="s">
        <v>70</v>
      </c>
      <c r="K100" s="90">
        <v>60</v>
      </c>
      <c r="L100" s="90">
        <v>1</v>
      </c>
      <c r="M100" s="263">
        <f>((K100*L100)+(K101*L101)+(K102*L102)+(K103*L103)+(K104*L104))/SUM(L100:L104)</f>
        <v>68.428571428571431</v>
      </c>
    </row>
    <row r="101" spans="1:13" ht="36" customHeight="1">
      <c r="A101" s="256"/>
      <c r="B101" s="254"/>
      <c r="C101" s="76" t="s">
        <v>114</v>
      </c>
      <c r="D101" s="89" t="s">
        <v>58</v>
      </c>
      <c r="E101" s="161" t="s">
        <v>86</v>
      </c>
      <c r="F101" s="148">
        <v>43435</v>
      </c>
      <c r="G101" s="88" t="s">
        <v>58</v>
      </c>
      <c r="H101" s="120" t="s">
        <v>70</v>
      </c>
      <c r="I101" s="120" t="s">
        <v>70</v>
      </c>
      <c r="J101" s="122" t="s">
        <v>70</v>
      </c>
      <c r="K101" s="90">
        <v>84</v>
      </c>
      <c r="L101" s="90">
        <v>1</v>
      </c>
      <c r="M101" s="263"/>
    </row>
    <row r="102" spans="1:13" ht="36" customHeight="1">
      <c r="A102" s="256"/>
      <c r="B102" s="254"/>
      <c r="C102" s="76" t="s">
        <v>112</v>
      </c>
      <c r="D102" s="89" t="s">
        <v>58</v>
      </c>
      <c r="E102" s="161" t="s">
        <v>86</v>
      </c>
      <c r="F102" s="148">
        <v>43435</v>
      </c>
      <c r="G102" s="88" t="s">
        <v>58</v>
      </c>
      <c r="H102" s="120" t="s">
        <v>70</v>
      </c>
      <c r="I102" s="120" t="s">
        <v>70</v>
      </c>
      <c r="J102" s="123" t="s">
        <v>115</v>
      </c>
      <c r="K102" s="90">
        <v>100</v>
      </c>
      <c r="L102" s="90">
        <v>1</v>
      </c>
      <c r="M102" s="263"/>
    </row>
    <row r="103" spans="1:13" ht="36" customHeight="1">
      <c r="A103" s="256"/>
      <c r="B103" s="254"/>
      <c r="C103" s="215" t="s">
        <v>113</v>
      </c>
      <c r="D103" s="142" t="s">
        <v>58</v>
      </c>
      <c r="E103" s="165" t="s">
        <v>86</v>
      </c>
      <c r="F103" s="158">
        <v>43405</v>
      </c>
      <c r="G103" s="166" t="s">
        <v>58</v>
      </c>
      <c r="H103" s="118" t="s">
        <v>70</v>
      </c>
      <c r="I103" s="118" t="s">
        <v>70</v>
      </c>
      <c r="J103" s="106" t="s">
        <v>116</v>
      </c>
      <c r="K103" s="114">
        <v>85</v>
      </c>
      <c r="L103" s="114">
        <v>1</v>
      </c>
      <c r="M103" s="263"/>
    </row>
    <row r="104" spans="1:13" ht="36" customHeight="1" thickBot="1">
      <c r="A104" s="256"/>
      <c r="B104" s="254"/>
      <c r="C104" s="207" t="s">
        <v>134</v>
      </c>
      <c r="D104" s="208" t="s">
        <v>51</v>
      </c>
      <c r="E104" s="209"/>
      <c r="F104" s="210"/>
      <c r="G104" s="208"/>
      <c r="H104" s="211"/>
      <c r="I104" s="211"/>
      <c r="J104" s="212"/>
      <c r="K104" s="213">
        <v>50</v>
      </c>
      <c r="L104" s="213">
        <v>3</v>
      </c>
      <c r="M104" s="263"/>
    </row>
    <row r="105" spans="1:13" ht="36" customHeight="1">
      <c r="A105" s="258">
        <v>15</v>
      </c>
      <c r="B105" s="227" t="s">
        <v>17</v>
      </c>
      <c r="C105" s="216" t="s">
        <v>114</v>
      </c>
      <c r="D105" s="102" t="s">
        <v>58</v>
      </c>
      <c r="E105" s="159" t="s">
        <v>86</v>
      </c>
      <c r="F105" s="155">
        <v>43435</v>
      </c>
      <c r="G105" s="164" t="s">
        <v>58</v>
      </c>
      <c r="H105" s="116" t="s">
        <v>70</v>
      </c>
      <c r="I105" s="116" t="s">
        <v>70</v>
      </c>
      <c r="J105" s="116" t="s">
        <v>70</v>
      </c>
      <c r="K105" s="92">
        <v>84</v>
      </c>
      <c r="L105" s="92">
        <v>1</v>
      </c>
      <c r="M105" s="262">
        <f>((K105*L105)+(K106*L106))/SUM(L105:L106)</f>
        <v>58.5</v>
      </c>
    </row>
    <row r="106" spans="1:13" ht="32.25" customHeight="1" thickBot="1">
      <c r="A106" s="257"/>
      <c r="B106" s="237"/>
      <c r="C106" s="207" t="s">
        <v>134</v>
      </c>
      <c r="D106" s="208" t="s">
        <v>51</v>
      </c>
      <c r="E106" s="209"/>
      <c r="F106" s="210"/>
      <c r="G106" s="208"/>
      <c r="H106" s="211"/>
      <c r="I106" s="211"/>
      <c r="J106" s="212"/>
      <c r="K106" s="213">
        <v>50</v>
      </c>
      <c r="L106" s="213">
        <v>3</v>
      </c>
      <c r="M106" s="264"/>
    </row>
    <row r="107" spans="1:13" ht="22.5" customHeight="1">
      <c r="A107" s="276" t="s">
        <v>138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101">
        <f>SUM(M5:M106)/15</f>
        <v>81.29097227233342</v>
      </c>
    </row>
    <row r="108" spans="1:13" ht="12.75" customHeight="1" thickBot="1">
      <c r="A108" s="265" t="s">
        <v>122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7"/>
    </row>
    <row r="111" spans="1:13" ht="30" customHeight="1">
      <c r="C111" s="86"/>
    </row>
  </sheetData>
  <autoFilter ref="A4:M108"/>
  <sortState ref="A3:M3">
    <sortCondition ref="A3"/>
  </sortState>
  <customSheetViews>
    <customSheetView guid="{8E645B53-3DF4-4EF0-9BCD-456023BCA9F1}" scale="80" showPageBreaks="1" printArea="1" topLeftCell="A62">
      <selection activeCell="M70" sqref="M70:M74"/>
      <pageMargins left="0.25" right="0.25" top="0.75" bottom="0.75" header="0.3" footer="0.3"/>
      <printOptions horizontalCentered="1"/>
      <pageSetup paperSize="8" scale="80" orientation="portrait" verticalDpi="598" r:id="rId1"/>
    </customSheetView>
  </customSheetViews>
  <mergeCells count="50">
    <mergeCell ref="B105:B106"/>
    <mergeCell ref="M100:M104"/>
    <mergeCell ref="A76:A81"/>
    <mergeCell ref="B76:B81"/>
    <mergeCell ref="A73:A75"/>
    <mergeCell ref="B73:B75"/>
    <mergeCell ref="M105:M106"/>
    <mergeCell ref="A105:A106"/>
    <mergeCell ref="A108:M108"/>
    <mergeCell ref="A32:A37"/>
    <mergeCell ref="M32:M37"/>
    <mergeCell ref="B32:B37"/>
    <mergeCell ref="B38:B44"/>
    <mergeCell ref="A38:A44"/>
    <mergeCell ref="M38:M44"/>
    <mergeCell ref="M45:M49"/>
    <mergeCell ref="M59:M61"/>
    <mergeCell ref="M76:M81"/>
    <mergeCell ref="M62:M72"/>
    <mergeCell ref="M50:M58"/>
    <mergeCell ref="A107:L107"/>
    <mergeCell ref="M73:M75"/>
    <mergeCell ref="A100:A104"/>
    <mergeCell ref="B100:B104"/>
    <mergeCell ref="M15:M31"/>
    <mergeCell ref="B96:B99"/>
    <mergeCell ref="A96:A99"/>
    <mergeCell ref="B91:B95"/>
    <mergeCell ref="A91:A95"/>
    <mergeCell ref="M96:M99"/>
    <mergeCell ref="M91:M95"/>
    <mergeCell ref="B82:B90"/>
    <mergeCell ref="A82:A90"/>
    <mergeCell ref="M82:M90"/>
    <mergeCell ref="A1:M1"/>
    <mergeCell ref="A3:M3"/>
    <mergeCell ref="A2:M2"/>
    <mergeCell ref="B62:B72"/>
    <mergeCell ref="A62:A72"/>
    <mergeCell ref="B45:B49"/>
    <mergeCell ref="A45:A49"/>
    <mergeCell ref="A50:A58"/>
    <mergeCell ref="B50:B58"/>
    <mergeCell ref="A59:A61"/>
    <mergeCell ref="B59:B61"/>
    <mergeCell ref="B5:B14"/>
    <mergeCell ref="A5:A14"/>
    <mergeCell ref="M5:M14"/>
    <mergeCell ref="A15:A31"/>
    <mergeCell ref="B15:B31"/>
  </mergeCells>
  <printOptions horizontalCentered="1"/>
  <pageMargins left="0.25" right="0.25" top="0.75" bottom="0.75" header="0.3" footer="0.3"/>
  <pageSetup paperSize="8" scale="71" orientation="portrait" verticalDpi="598" r:id="rId2"/>
  <rowBreaks count="2" manualBreakCount="2">
    <brk id="44" max="12" man="1"/>
    <brk id="9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="70" zoomScaleNormal="70" workbookViewId="0">
      <selection activeCell="A4" sqref="A4:A6"/>
    </sheetView>
  </sheetViews>
  <sheetFormatPr defaultColWidth="9.140625" defaultRowHeight="30" customHeight="1"/>
  <cols>
    <col min="1" max="1" width="7" style="5" customWidth="1"/>
    <col min="2" max="2" width="30.7109375" style="5" customWidth="1"/>
    <col min="3" max="3" width="59.140625" style="5" customWidth="1"/>
    <col min="4" max="4" width="17.7109375" style="5" bestFit="1" customWidth="1"/>
    <col min="5" max="5" width="16" style="5" bestFit="1" customWidth="1"/>
    <col min="6" max="6" width="11.5703125" style="5" bestFit="1" customWidth="1"/>
    <col min="7" max="7" width="16.42578125" style="5" bestFit="1" customWidth="1"/>
    <col min="8" max="8" width="29.28515625" style="5" customWidth="1"/>
    <col min="9" max="9" width="26" style="5" customWidth="1"/>
    <col min="10" max="10" width="18.140625" style="5" customWidth="1"/>
    <col min="11" max="11" width="17.140625" style="5" customWidth="1"/>
    <col min="12" max="12" width="15.85546875" style="5" bestFit="1" customWidth="1"/>
    <col min="13" max="13" width="12.7109375" style="5" customWidth="1"/>
    <col min="14" max="14" width="14.140625" style="12" customWidth="1"/>
    <col min="15" max="16384" width="9.140625" style="5"/>
  </cols>
  <sheetData>
    <row r="1" spans="1:14" ht="30" customHeight="1">
      <c r="A1" s="218" t="s">
        <v>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1:14" ht="30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6"/>
    </row>
    <row r="3" spans="1:14" ht="37.5" customHeight="1">
      <c r="A3" s="23"/>
      <c r="B3" s="44" t="s">
        <v>4</v>
      </c>
      <c r="C3" s="44" t="s">
        <v>5</v>
      </c>
      <c r="D3" s="44" t="s">
        <v>31</v>
      </c>
      <c r="E3" s="44" t="s">
        <v>0</v>
      </c>
      <c r="F3" s="44" t="s">
        <v>1</v>
      </c>
      <c r="G3" s="44" t="s">
        <v>45</v>
      </c>
      <c r="H3" s="44" t="s">
        <v>39</v>
      </c>
      <c r="I3" s="44" t="s">
        <v>2</v>
      </c>
      <c r="J3" s="289" t="s">
        <v>40</v>
      </c>
      <c r="K3" s="289"/>
      <c r="L3" s="44" t="s">
        <v>29</v>
      </c>
      <c r="M3" s="44" t="s">
        <v>3</v>
      </c>
      <c r="N3" s="44" t="s">
        <v>30</v>
      </c>
    </row>
    <row r="4" spans="1:14" ht="48.75" customHeight="1">
      <c r="A4" s="290">
        <v>1</v>
      </c>
      <c r="B4" s="291" t="s">
        <v>26</v>
      </c>
      <c r="C4" s="6" t="s">
        <v>20</v>
      </c>
      <c r="D4" s="8" t="s">
        <v>19</v>
      </c>
      <c r="E4" s="7" t="s">
        <v>18</v>
      </c>
      <c r="F4" s="46">
        <v>42278</v>
      </c>
      <c r="G4" s="8" t="s">
        <v>19</v>
      </c>
      <c r="H4" s="7" t="s">
        <v>34</v>
      </c>
      <c r="I4" s="7" t="s">
        <v>41</v>
      </c>
      <c r="J4" s="8" t="s">
        <v>35</v>
      </c>
      <c r="K4" s="8"/>
      <c r="L4" s="42">
        <v>100</v>
      </c>
      <c r="M4" s="42">
        <v>3</v>
      </c>
      <c r="N4" s="288">
        <f>((L4*M4)+(L5*M5)+(L6*M6))/SUM(M4:M6)</f>
        <v>72.625</v>
      </c>
    </row>
    <row r="5" spans="1:14" ht="45" customHeight="1">
      <c r="A5" s="290"/>
      <c r="B5" s="292"/>
      <c r="C5" s="6" t="s">
        <v>25</v>
      </c>
      <c r="D5" s="8" t="s">
        <v>19</v>
      </c>
      <c r="E5" s="7" t="s">
        <v>22</v>
      </c>
      <c r="F5" s="46">
        <v>44562</v>
      </c>
      <c r="G5" s="8" t="s">
        <v>21</v>
      </c>
      <c r="H5" s="7" t="s">
        <v>36</v>
      </c>
      <c r="I5" s="47" t="s">
        <v>42</v>
      </c>
      <c r="J5" s="48">
        <v>1</v>
      </c>
      <c r="K5" s="47"/>
      <c r="L5" s="42">
        <v>40</v>
      </c>
      <c r="M5" s="42">
        <v>2</v>
      </c>
      <c r="N5" s="288"/>
    </row>
    <row r="6" spans="1:14" ht="84.75" customHeight="1" thickBot="1">
      <c r="A6" s="290"/>
      <c r="B6" s="293"/>
      <c r="C6" s="68" t="s">
        <v>23</v>
      </c>
      <c r="D6" s="69" t="s">
        <v>19</v>
      </c>
      <c r="E6" s="70" t="s">
        <v>24</v>
      </c>
      <c r="F6" s="71">
        <v>43344</v>
      </c>
      <c r="G6" s="69" t="s">
        <v>21</v>
      </c>
      <c r="H6" s="70" t="s">
        <v>43</v>
      </c>
      <c r="I6" s="72" t="s">
        <v>44</v>
      </c>
      <c r="J6" s="70" t="s">
        <v>37</v>
      </c>
      <c r="K6" s="70" t="s">
        <v>38</v>
      </c>
      <c r="L6" s="40">
        <v>67</v>
      </c>
      <c r="M6" s="40">
        <v>3</v>
      </c>
      <c r="N6" s="288"/>
    </row>
    <row r="7" spans="1:14" ht="30" customHeight="1">
      <c r="A7" s="281">
        <v>2</v>
      </c>
      <c r="B7" s="284" t="s">
        <v>6</v>
      </c>
      <c r="C7" s="33"/>
      <c r="D7" s="45"/>
      <c r="E7" s="34"/>
      <c r="F7" s="35"/>
      <c r="G7" s="45"/>
      <c r="H7" s="66"/>
      <c r="I7" s="67"/>
      <c r="J7" s="34"/>
      <c r="K7" s="34"/>
      <c r="L7" s="36">
        <v>0</v>
      </c>
      <c r="M7" s="36">
        <v>3</v>
      </c>
      <c r="N7" s="287">
        <f>((L7*M7)+(L8*M8)+(L9*M9)+(L10*M10)+(L11*M11))/SUM(M7:M11)</f>
        <v>0</v>
      </c>
    </row>
    <row r="8" spans="1:14" ht="30" customHeight="1">
      <c r="A8" s="282"/>
      <c r="B8" s="285"/>
      <c r="C8" s="3"/>
      <c r="D8" s="41"/>
      <c r="E8" s="1"/>
      <c r="F8" s="18"/>
      <c r="G8" s="18"/>
      <c r="H8" s="1"/>
      <c r="I8" s="1"/>
      <c r="J8" s="41"/>
      <c r="K8" s="41"/>
      <c r="L8" s="42"/>
      <c r="M8" s="42"/>
      <c r="N8" s="288"/>
    </row>
    <row r="9" spans="1:14" ht="30" customHeight="1">
      <c r="A9" s="283"/>
      <c r="B9" s="286"/>
      <c r="C9" s="3"/>
      <c r="D9" s="41"/>
      <c r="E9" s="1"/>
      <c r="F9" s="18"/>
      <c r="G9" s="41"/>
      <c r="H9" s="1"/>
      <c r="I9" s="1"/>
      <c r="J9" s="1"/>
      <c r="K9" s="1"/>
      <c r="L9" s="42"/>
      <c r="M9" s="42"/>
      <c r="N9" s="288"/>
    </row>
    <row r="10" spans="1:14" ht="30" customHeight="1">
      <c r="A10" s="283"/>
      <c r="B10" s="286"/>
      <c r="C10" s="1"/>
      <c r="D10" s="41"/>
      <c r="E10" s="1"/>
      <c r="F10" s="18"/>
      <c r="G10" s="41"/>
      <c r="H10" s="1"/>
      <c r="I10" s="1"/>
      <c r="J10" s="1"/>
      <c r="K10" s="1"/>
      <c r="L10" s="42"/>
      <c r="M10" s="42"/>
      <c r="N10" s="288"/>
    </row>
    <row r="11" spans="1:14" ht="30" customHeight="1" thickBot="1">
      <c r="A11" s="283"/>
      <c r="B11" s="286"/>
      <c r="C11" s="1"/>
      <c r="D11" s="41"/>
      <c r="E11" s="1"/>
      <c r="F11" s="18"/>
      <c r="G11" s="41"/>
      <c r="H11" s="1"/>
      <c r="I11" s="1"/>
      <c r="J11" s="1"/>
      <c r="K11" s="1"/>
      <c r="L11" s="42"/>
      <c r="M11" s="42"/>
      <c r="N11" s="288"/>
    </row>
    <row r="12" spans="1:14" ht="30" customHeight="1">
      <c r="A12" s="281">
        <v>3</v>
      </c>
      <c r="B12" s="284" t="s">
        <v>7</v>
      </c>
      <c r="C12" s="10"/>
      <c r="D12" s="37"/>
      <c r="E12" s="9"/>
      <c r="F12" s="19"/>
      <c r="G12" s="37"/>
      <c r="H12" s="9"/>
      <c r="I12" s="9"/>
      <c r="J12" s="9"/>
      <c r="K12" s="9"/>
      <c r="L12" s="39">
        <v>0</v>
      </c>
      <c r="M12" s="39">
        <v>1</v>
      </c>
      <c r="N12" s="294">
        <f>((L12*M12)+(L13*M13)+(L14*M14)+(L15*M15))/SUM(M12:M15)</f>
        <v>0</v>
      </c>
    </row>
    <row r="13" spans="1:14" ht="30" customHeight="1">
      <c r="A13" s="283"/>
      <c r="B13" s="286"/>
      <c r="C13" s="4"/>
      <c r="D13" s="41"/>
      <c r="E13" s="1"/>
      <c r="F13" s="18"/>
      <c r="G13" s="41"/>
      <c r="H13" s="1"/>
      <c r="I13" s="1"/>
      <c r="J13" s="1"/>
      <c r="K13" s="1"/>
      <c r="L13" s="42"/>
      <c r="M13" s="42"/>
      <c r="N13" s="295"/>
    </row>
    <row r="14" spans="1:14" ht="30" customHeight="1">
      <c r="A14" s="283"/>
      <c r="B14" s="286"/>
      <c r="C14" s="1"/>
      <c r="D14" s="41"/>
      <c r="E14" s="1"/>
      <c r="F14" s="18"/>
      <c r="G14" s="41"/>
      <c r="H14" s="1"/>
      <c r="I14" s="1"/>
      <c r="J14" s="1"/>
      <c r="K14" s="1"/>
      <c r="L14" s="42"/>
      <c r="M14" s="42"/>
      <c r="N14" s="295"/>
    </row>
    <row r="15" spans="1:14" ht="30" customHeight="1" thickBot="1">
      <c r="A15" s="283"/>
      <c r="B15" s="286"/>
      <c r="C15" s="3"/>
      <c r="D15" s="25"/>
      <c r="E15" s="3"/>
      <c r="F15" s="27"/>
      <c r="G15" s="27"/>
      <c r="H15" s="3"/>
      <c r="I15" s="3"/>
      <c r="J15" s="29"/>
      <c r="K15" s="29"/>
      <c r="L15" s="28"/>
      <c r="M15" s="28"/>
      <c r="N15" s="295"/>
    </row>
    <row r="16" spans="1:14" ht="30" customHeight="1">
      <c r="A16" s="281">
        <v>4</v>
      </c>
      <c r="B16" s="284" t="s">
        <v>8</v>
      </c>
      <c r="C16" s="9"/>
      <c r="D16" s="37"/>
      <c r="E16" s="9"/>
      <c r="F16" s="19"/>
      <c r="G16" s="37"/>
      <c r="H16" s="9"/>
      <c r="I16" s="9"/>
      <c r="J16" s="9"/>
      <c r="K16" s="9"/>
      <c r="L16" s="39">
        <v>0</v>
      </c>
      <c r="M16" s="39">
        <v>2</v>
      </c>
      <c r="N16" s="294">
        <f>((L16*M16)+(L17*M17)+(L18*M18))/SUM(M16:M18)</f>
        <v>0</v>
      </c>
    </row>
    <row r="17" spans="1:15" ht="30" customHeight="1">
      <c r="A17" s="283"/>
      <c r="B17" s="286"/>
      <c r="C17" s="3"/>
      <c r="D17" s="29"/>
      <c r="E17" s="3"/>
      <c r="F17" s="27"/>
      <c r="G17" s="27"/>
      <c r="H17" s="3"/>
      <c r="I17" s="3"/>
      <c r="J17" s="3"/>
      <c r="K17" s="3"/>
      <c r="L17" s="28"/>
      <c r="M17" s="28"/>
      <c r="N17" s="295"/>
    </row>
    <row r="18" spans="1:15" ht="30" customHeight="1" thickBot="1">
      <c r="A18" s="296"/>
      <c r="B18" s="297"/>
      <c r="C18" s="24"/>
      <c r="D18" s="49"/>
      <c r="E18" s="24"/>
      <c r="F18" s="50"/>
      <c r="G18" s="25"/>
      <c r="H18" s="24"/>
      <c r="I18" s="24"/>
      <c r="J18" s="24"/>
      <c r="K18" s="24"/>
      <c r="L18" s="26"/>
      <c r="M18" s="26"/>
      <c r="N18" s="298"/>
    </row>
    <row r="19" spans="1:15" ht="45" customHeight="1" thickBot="1">
      <c r="A19" s="37">
        <v>5</v>
      </c>
      <c r="B19" s="38" t="s">
        <v>9</v>
      </c>
      <c r="C19" s="15"/>
      <c r="D19" s="21"/>
      <c r="E19" s="14"/>
      <c r="F19" s="20"/>
      <c r="G19" s="21"/>
      <c r="H19" s="14"/>
      <c r="I19" s="14"/>
      <c r="J19" s="14"/>
      <c r="K19" s="14"/>
      <c r="L19" s="22">
        <v>0</v>
      </c>
      <c r="M19" s="22">
        <v>1</v>
      </c>
      <c r="N19" s="22">
        <f>(L19*M19)/1</f>
        <v>0</v>
      </c>
    </row>
    <row r="20" spans="1:15" ht="30" customHeight="1">
      <c r="A20" s="299">
        <v>6</v>
      </c>
      <c r="B20" s="301" t="s">
        <v>28</v>
      </c>
      <c r="C20" s="11"/>
      <c r="D20" s="37"/>
      <c r="E20" s="9"/>
      <c r="F20" s="19"/>
      <c r="G20" s="37"/>
      <c r="H20" s="9"/>
      <c r="I20" s="9"/>
      <c r="J20" s="9"/>
      <c r="K20" s="9"/>
      <c r="L20" s="39">
        <v>0</v>
      </c>
      <c r="M20" s="39">
        <v>2</v>
      </c>
      <c r="N20" s="287">
        <f>((L20*M20)+(L21*M21))/SUM(M20:M21)</f>
        <v>0</v>
      </c>
      <c r="O20" s="13"/>
    </row>
    <row r="21" spans="1:15" ht="30" customHeight="1" thickBot="1">
      <c r="A21" s="300"/>
      <c r="B21" s="302"/>
      <c r="C21" s="3"/>
      <c r="D21" s="25"/>
      <c r="E21" s="3"/>
      <c r="F21" s="27"/>
      <c r="G21" s="27"/>
      <c r="H21" s="3"/>
      <c r="I21" s="3"/>
      <c r="J21" s="3"/>
      <c r="K21" s="3"/>
      <c r="L21" s="28"/>
      <c r="M21" s="28"/>
      <c r="N21" s="288"/>
    </row>
    <row r="22" spans="1:15" ht="30" customHeight="1">
      <c r="A22" s="303"/>
      <c r="B22" s="305"/>
      <c r="C22" s="14"/>
      <c r="D22" s="21"/>
      <c r="E22" s="14"/>
      <c r="F22" s="20"/>
      <c r="G22" s="21"/>
      <c r="H22" s="14"/>
      <c r="I22" s="14"/>
      <c r="J22" s="14"/>
      <c r="K22" s="14"/>
      <c r="L22" s="22">
        <v>0</v>
      </c>
      <c r="M22" s="22">
        <v>3</v>
      </c>
      <c r="N22" s="294">
        <f>((L22*M22)+(L23*M23))/SUM(M22:M23)</f>
        <v>0</v>
      </c>
    </row>
    <row r="23" spans="1:15" ht="30" customHeight="1" thickBot="1">
      <c r="A23" s="304"/>
      <c r="B23" s="306"/>
      <c r="C23" s="24"/>
      <c r="D23" s="25"/>
      <c r="E23" s="24"/>
      <c r="F23" s="50"/>
      <c r="G23" s="25"/>
      <c r="H23" s="24"/>
      <c r="I23" s="24"/>
      <c r="J23" s="24"/>
      <c r="K23" s="24"/>
      <c r="L23" s="26"/>
      <c r="M23" s="26"/>
      <c r="N23" s="298"/>
    </row>
    <row r="24" spans="1:15" ht="30" customHeight="1">
      <c r="A24" s="303"/>
      <c r="B24" s="305"/>
      <c r="C24" s="14"/>
      <c r="D24" s="21"/>
      <c r="E24" s="14"/>
      <c r="F24" s="20"/>
      <c r="G24" s="21"/>
      <c r="H24" s="14"/>
      <c r="I24" s="14"/>
      <c r="J24" s="14"/>
      <c r="K24" s="14"/>
      <c r="L24" s="22">
        <v>0</v>
      </c>
      <c r="M24" s="22">
        <v>2</v>
      </c>
      <c r="N24" s="294">
        <f>((L24*M24)+(L25*M25)+(L26*M26))/SUM(M24:M26)</f>
        <v>0</v>
      </c>
    </row>
    <row r="25" spans="1:15" ht="30" customHeight="1">
      <c r="A25" s="307"/>
      <c r="B25" s="308"/>
      <c r="C25" s="3"/>
      <c r="D25" s="29"/>
      <c r="E25" s="3"/>
      <c r="F25" s="27"/>
      <c r="G25" s="27"/>
      <c r="H25" s="3"/>
      <c r="I25" s="3"/>
      <c r="J25" s="3"/>
      <c r="K25" s="3"/>
      <c r="L25" s="28"/>
      <c r="M25" s="28"/>
      <c r="N25" s="295"/>
    </row>
    <row r="26" spans="1:15" ht="30" customHeight="1" thickBot="1">
      <c r="A26" s="307"/>
      <c r="B26" s="308"/>
      <c r="C26" s="3"/>
      <c r="D26" s="51"/>
      <c r="E26" s="3"/>
      <c r="F26" s="27"/>
      <c r="G26" s="29"/>
      <c r="H26" s="3"/>
      <c r="I26" s="3"/>
      <c r="J26" s="3"/>
      <c r="K26" s="3"/>
      <c r="L26" s="28"/>
      <c r="M26" s="28"/>
      <c r="N26" s="295"/>
    </row>
    <row r="27" spans="1:15" ht="30" customHeight="1">
      <c r="A27" s="303"/>
      <c r="B27" s="305"/>
      <c r="C27" s="10"/>
      <c r="D27" s="21"/>
      <c r="E27" s="14"/>
      <c r="F27" s="20"/>
      <c r="G27" s="21"/>
      <c r="H27" s="14"/>
      <c r="I27" s="14"/>
      <c r="J27" s="14"/>
      <c r="K27" s="14"/>
      <c r="L27" s="22">
        <v>0</v>
      </c>
      <c r="M27" s="22">
        <v>1</v>
      </c>
      <c r="N27" s="294">
        <f>((L27*M27)+(L28*M28)+(L29*M29)+(L30*M30))/SUM(M27:M30)</f>
        <v>0</v>
      </c>
    </row>
    <row r="28" spans="1:15" ht="30" customHeight="1">
      <c r="A28" s="307"/>
      <c r="B28" s="308"/>
      <c r="C28" s="3"/>
      <c r="D28" s="29"/>
      <c r="E28" s="3"/>
      <c r="F28" s="27"/>
      <c r="G28" s="29"/>
      <c r="H28" s="3"/>
      <c r="I28" s="3"/>
      <c r="J28" s="3"/>
      <c r="K28" s="3"/>
      <c r="L28" s="28"/>
      <c r="M28" s="28"/>
      <c r="N28" s="295"/>
    </row>
    <row r="29" spans="1:15" ht="30" customHeight="1">
      <c r="A29" s="307"/>
      <c r="B29" s="308"/>
      <c r="C29" s="3"/>
      <c r="D29" s="29"/>
      <c r="E29" s="3"/>
      <c r="F29" s="27"/>
      <c r="G29" s="29"/>
      <c r="H29" s="3"/>
      <c r="I29" s="3"/>
      <c r="J29" s="3"/>
      <c r="K29" s="3"/>
      <c r="L29" s="28"/>
      <c r="M29" s="28"/>
      <c r="N29" s="295"/>
    </row>
    <row r="30" spans="1:15" ht="30" customHeight="1" thickBot="1">
      <c r="A30" s="304"/>
      <c r="B30" s="306"/>
      <c r="C30" s="24"/>
      <c r="D30" s="25"/>
      <c r="E30" s="24"/>
      <c r="F30" s="25"/>
      <c r="G30" s="25"/>
      <c r="H30" s="24"/>
      <c r="I30" s="24"/>
      <c r="J30" s="24"/>
      <c r="K30" s="24"/>
      <c r="L30" s="26"/>
      <c r="M30" s="26"/>
      <c r="N30" s="298"/>
    </row>
    <row r="31" spans="1:15" ht="30" customHeight="1">
      <c r="A31" s="303"/>
      <c r="B31" s="305"/>
      <c r="C31" s="10"/>
      <c r="D31" s="21"/>
      <c r="E31" s="14"/>
      <c r="F31" s="20"/>
      <c r="G31" s="21"/>
      <c r="H31" s="14"/>
      <c r="I31" s="14"/>
      <c r="J31" s="14"/>
      <c r="K31" s="14"/>
      <c r="L31" s="22">
        <v>0</v>
      </c>
      <c r="M31" s="22">
        <v>2</v>
      </c>
      <c r="N31" s="294">
        <f>((L31*M31)+(L32*M32)+(L33*M33))/SUM(M31:M33)</f>
        <v>0</v>
      </c>
    </row>
    <row r="32" spans="1:15" ht="30" customHeight="1">
      <c r="A32" s="309"/>
      <c r="B32" s="302"/>
      <c r="C32" s="3"/>
      <c r="D32" s="29"/>
      <c r="E32" s="3"/>
      <c r="F32" s="27"/>
      <c r="G32" s="29"/>
      <c r="H32" s="3"/>
      <c r="I32" s="3"/>
      <c r="J32" s="3"/>
      <c r="K32" s="3"/>
      <c r="L32" s="28"/>
      <c r="M32" s="28"/>
      <c r="N32" s="288"/>
    </row>
    <row r="33" spans="1:14" ht="30" customHeight="1" thickBot="1">
      <c r="A33" s="309"/>
      <c r="B33" s="302"/>
      <c r="C33" s="24"/>
      <c r="D33" s="25"/>
      <c r="E33" s="24"/>
      <c r="F33" s="50"/>
      <c r="G33" s="25"/>
      <c r="H33" s="24"/>
      <c r="I33" s="24"/>
      <c r="J33" s="24"/>
      <c r="K33" s="24"/>
      <c r="L33" s="26"/>
      <c r="M33" s="26"/>
      <c r="N33" s="288"/>
    </row>
    <row r="34" spans="1:14" ht="30" customHeight="1">
      <c r="A34" s="310"/>
      <c r="B34" s="305"/>
      <c r="C34" s="10"/>
      <c r="D34" s="21"/>
      <c r="E34" s="52"/>
      <c r="F34" s="53"/>
      <c r="G34" s="53"/>
      <c r="H34" s="14"/>
      <c r="I34" s="14"/>
      <c r="J34" s="21"/>
      <c r="K34" s="21"/>
      <c r="L34" s="54">
        <v>0</v>
      </c>
      <c r="M34" s="54">
        <v>3</v>
      </c>
      <c r="N34" s="314">
        <f>((L34*M34)+(L35*M35)+(L36*M36)+(L37*M37)+(L38*M38)+(L39*M39))/SUM(M34:M39)</f>
        <v>0</v>
      </c>
    </row>
    <row r="35" spans="1:14" ht="30" customHeight="1">
      <c r="A35" s="311"/>
      <c r="B35" s="313"/>
      <c r="C35" s="33"/>
      <c r="D35" s="51"/>
      <c r="E35" s="55"/>
      <c r="F35" s="56"/>
      <c r="G35" s="57"/>
      <c r="H35" s="33"/>
      <c r="I35" s="33"/>
      <c r="J35" s="33"/>
      <c r="K35" s="33"/>
      <c r="L35" s="58"/>
      <c r="M35" s="58"/>
      <c r="N35" s="315"/>
    </row>
    <row r="36" spans="1:14" ht="30" customHeight="1">
      <c r="A36" s="311"/>
      <c r="B36" s="313"/>
      <c r="C36" s="3"/>
      <c r="D36" s="29"/>
      <c r="E36" s="30"/>
      <c r="F36" s="31"/>
      <c r="G36" s="2"/>
      <c r="H36" s="3"/>
      <c r="I36" s="3"/>
      <c r="J36" s="3"/>
      <c r="K36" s="3"/>
      <c r="L36" s="32"/>
      <c r="M36" s="32"/>
      <c r="N36" s="315"/>
    </row>
    <row r="37" spans="1:14" ht="30" customHeight="1">
      <c r="A37" s="312"/>
      <c r="B37" s="308"/>
      <c r="C37" s="3"/>
      <c r="D37" s="29"/>
      <c r="E37" s="30"/>
      <c r="F37" s="31"/>
      <c r="G37" s="2"/>
      <c r="H37" s="3"/>
      <c r="I37" s="3"/>
      <c r="J37" s="30"/>
      <c r="K37" s="30"/>
      <c r="L37" s="32"/>
      <c r="M37" s="32"/>
      <c r="N37" s="316"/>
    </row>
    <row r="38" spans="1:14" ht="30" customHeight="1">
      <c r="A38" s="312"/>
      <c r="B38" s="308"/>
      <c r="C38" s="3"/>
      <c r="D38" s="29"/>
      <c r="E38" s="30"/>
      <c r="F38" s="31"/>
      <c r="G38" s="2"/>
      <c r="H38" s="3"/>
      <c r="I38" s="3"/>
      <c r="J38" s="30"/>
      <c r="K38" s="30"/>
      <c r="L38" s="32"/>
      <c r="M38" s="32"/>
      <c r="N38" s="316"/>
    </row>
    <row r="39" spans="1:14" ht="30" customHeight="1" thickBot="1">
      <c r="A39" s="312"/>
      <c r="B39" s="308"/>
      <c r="C39" s="6"/>
      <c r="D39" s="59"/>
      <c r="E39" s="60"/>
      <c r="F39" s="61"/>
      <c r="G39" s="61"/>
      <c r="H39" s="6"/>
      <c r="I39" s="6"/>
      <c r="J39" s="60"/>
      <c r="K39" s="60"/>
      <c r="L39" s="32"/>
      <c r="M39" s="32"/>
      <c r="N39" s="316"/>
    </row>
    <row r="40" spans="1:14" ht="30" customHeight="1">
      <c r="A40" s="310"/>
      <c r="B40" s="305"/>
      <c r="C40" s="14"/>
      <c r="D40" s="21"/>
      <c r="E40" s="52"/>
      <c r="F40" s="53"/>
      <c r="G40" s="62"/>
      <c r="H40" s="14"/>
      <c r="I40" s="14"/>
      <c r="J40" s="14"/>
      <c r="K40" s="14"/>
      <c r="L40" s="54">
        <v>0</v>
      </c>
      <c r="M40" s="54">
        <v>2</v>
      </c>
      <c r="N40" s="314">
        <f>((L40*M40)+(L41*M41)+(L42*M42)+(L43*M43))/SUM(M40:M43)</f>
        <v>0</v>
      </c>
    </row>
    <row r="41" spans="1:14" ht="30" customHeight="1">
      <c r="A41" s="312"/>
      <c r="B41" s="308"/>
      <c r="C41" s="3"/>
      <c r="D41" s="29"/>
      <c r="E41" s="30"/>
      <c r="F41" s="31"/>
      <c r="G41" s="31"/>
      <c r="H41" s="3"/>
      <c r="I41" s="3"/>
      <c r="J41" s="29"/>
      <c r="K41" s="29"/>
      <c r="L41" s="32"/>
      <c r="M41" s="32"/>
      <c r="N41" s="316"/>
    </row>
    <row r="42" spans="1:14" ht="30" customHeight="1">
      <c r="A42" s="312"/>
      <c r="B42" s="308"/>
      <c r="C42" s="3"/>
      <c r="D42" s="29"/>
      <c r="E42" s="30"/>
      <c r="F42" s="31"/>
      <c r="G42" s="31"/>
      <c r="H42" s="3"/>
      <c r="I42" s="3"/>
      <c r="J42" s="29"/>
      <c r="K42" s="29"/>
      <c r="L42" s="32"/>
      <c r="M42" s="32"/>
      <c r="N42" s="316"/>
    </row>
    <row r="43" spans="1:14" ht="30" customHeight="1" thickBot="1">
      <c r="A43" s="312"/>
      <c r="B43" s="308"/>
      <c r="C43" s="6"/>
      <c r="D43" s="59"/>
      <c r="E43" s="60"/>
      <c r="F43" s="61"/>
      <c r="G43" s="61"/>
      <c r="H43" s="6"/>
      <c r="I43" s="6"/>
      <c r="J43" s="60"/>
      <c r="K43" s="60"/>
      <c r="L43" s="32"/>
      <c r="M43" s="32"/>
      <c r="N43" s="316"/>
    </row>
    <row r="44" spans="1:14" ht="30" customHeight="1">
      <c r="A44" s="317"/>
      <c r="B44" s="319"/>
      <c r="C44" s="10"/>
      <c r="D44" s="21"/>
      <c r="E44" s="52"/>
      <c r="F44" s="53"/>
      <c r="G44" s="53"/>
      <c r="H44" s="14"/>
      <c r="I44" s="14"/>
      <c r="J44" s="14"/>
      <c r="K44" s="14"/>
      <c r="L44" s="54">
        <v>0</v>
      </c>
      <c r="M44" s="54">
        <v>1</v>
      </c>
      <c r="N44" s="320">
        <f>((L44*M44)+(L45+M45)+(L46*M46)+(L47*M47)+(L48*M48)+(L49*M49)+(L50*M50)+(L51*M51)+(L52+M52)+(L53*M53)+(L54*M54)+(L55*M55)+(L56*M56)+(L57*M57)+(L58*M58)+(L59*M59))/SUM(M44:M59)</f>
        <v>0</v>
      </c>
    </row>
    <row r="45" spans="1:14" ht="30" customHeight="1">
      <c r="A45" s="318"/>
      <c r="B45" s="309"/>
      <c r="C45" s="3"/>
      <c r="D45" s="29"/>
      <c r="E45" s="30"/>
      <c r="F45" s="31"/>
      <c r="G45" s="31"/>
      <c r="H45" s="3"/>
      <c r="I45" s="3"/>
      <c r="J45" s="3"/>
      <c r="K45" s="3"/>
      <c r="L45" s="32"/>
      <c r="M45" s="32"/>
      <c r="N45" s="321"/>
    </row>
    <row r="46" spans="1:14" ht="30" customHeight="1">
      <c r="A46" s="318"/>
      <c r="B46" s="309"/>
      <c r="C46" s="3"/>
      <c r="D46" s="29"/>
      <c r="E46" s="30"/>
      <c r="F46" s="31"/>
      <c r="G46" s="2"/>
      <c r="H46" s="3"/>
      <c r="I46" s="3"/>
      <c r="J46" s="3"/>
      <c r="K46" s="3"/>
      <c r="L46" s="32"/>
      <c r="M46" s="32"/>
      <c r="N46" s="321"/>
    </row>
    <row r="47" spans="1:14" ht="30" customHeight="1">
      <c r="A47" s="318"/>
      <c r="B47" s="309"/>
      <c r="C47" s="3"/>
      <c r="D47" s="29"/>
      <c r="E47" s="30"/>
      <c r="F47" s="31"/>
      <c r="G47" s="2"/>
      <c r="H47" s="3"/>
      <c r="I47" s="3"/>
      <c r="J47" s="3"/>
      <c r="K47" s="3"/>
      <c r="L47" s="32"/>
      <c r="M47" s="32"/>
      <c r="N47" s="321"/>
    </row>
    <row r="48" spans="1:14" ht="30" customHeight="1">
      <c r="A48" s="318"/>
      <c r="B48" s="309"/>
      <c r="C48" s="3"/>
      <c r="D48" s="29"/>
      <c r="E48" s="30"/>
      <c r="F48" s="31"/>
      <c r="G48" s="31"/>
      <c r="H48" s="3"/>
      <c r="I48" s="3"/>
      <c r="J48" s="3"/>
      <c r="K48" s="3"/>
      <c r="L48" s="32"/>
      <c r="M48" s="32"/>
      <c r="N48" s="321"/>
    </row>
    <row r="49" spans="1:14" ht="30" customHeight="1">
      <c r="A49" s="318"/>
      <c r="B49" s="309"/>
      <c r="C49" s="3"/>
      <c r="D49" s="29"/>
      <c r="E49" s="30"/>
      <c r="F49" s="31"/>
      <c r="G49" s="31"/>
      <c r="H49" s="3"/>
      <c r="I49" s="3"/>
      <c r="J49" s="29"/>
      <c r="K49" s="29"/>
      <c r="L49" s="32"/>
      <c r="M49" s="32"/>
      <c r="N49" s="321"/>
    </row>
    <row r="50" spans="1:14" ht="30" customHeight="1">
      <c r="A50" s="318"/>
      <c r="B50" s="309"/>
      <c r="C50" s="3"/>
      <c r="D50" s="29"/>
      <c r="E50" s="30"/>
      <c r="F50" s="31"/>
      <c r="G50" s="2"/>
      <c r="H50" s="3"/>
      <c r="I50" s="3"/>
      <c r="J50" s="30"/>
      <c r="K50" s="30"/>
      <c r="L50" s="32"/>
      <c r="M50" s="32"/>
      <c r="N50" s="321"/>
    </row>
    <row r="51" spans="1:14" ht="30" customHeight="1">
      <c r="A51" s="318"/>
      <c r="B51" s="309"/>
      <c r="C51" s="3"/>
      <c r="D51" s="29"/>
      <c r="E51" s="30"/>
      <c r="F51" s="31"/>
      <c r="G51" s="2"/>
      <c r="H51" s="3"/>
      <c r="I51" s="3"/>
      <c r="J51" s="30"/>
      <c r="K51" s="30"/>
      <c r="L51" s="32"/>
      <c r="M51" s="32"/>
      <c r="N51" s="321"/>
    </row>
    <row r="52" spans="1:14" ht="30" customHeight="1">
      <c r="A52" s="318"/>
      <c r="B52" s="309"/>
      <c r="C52" s="3"/>
      <c r="D52" s="29"/>
      <c r="E52" s="30"/>
      <c r="F52" s="31"/>
      <c r="G52" s="2"/>
      <c r="H52" s="3"/>
      <c r="I52" s="3"/>
      <c r="J52" s="30"/>
      <c r="K52" s="30"/>
      <c r="L52" s="32"/>
      <c r="M52" s="32"/>
      <c r="N52" s="321"/>
    </row>
    <row r="53" spans="1:14" ht="30" customHeight="1">
      <c r="A53" s="318"/>
      <c r="B53" s="309"/>
      <c r="C53" s="3"/>
      <c r="D53" s="29"/>
      <c r="E53" s="30"/>
      <c r="F53" s="31"/>
      <c r="G53" s="2"/>
      <c r="H53" s="3"/>
      <c r="I53" s="3"/>
      <c r="J53" s="30"/>
      <c r="K53" s="30"/>
      <c r="L53" s="32"/>
      <c r="M53" s="32"/>
      <c r="N53" s="321"/>
    </row>
    <row r="54" spans="1:14" ht="30" customHeight="1">
      <c r="A54" s="318"/>
      <c r="B54" s="309"/>
      <c r="C54" s="3"/>
      <c r="D54" s="29"/>
      <c r="E54" s="30"/>
      <c r="F54" s="31"/>
      <c r="G54" s="2"/>
      <c r="H54" s="3"/>
      <c r="I54" s="3"/>
      <c r="J54" s="30"/>
      <c r="K54" s="30"/>
      <c r="L54" s="32"/>
      <c r="M54" s="32"/>
      <c r="N54" s="321"/>
    </row>
    <row r="55" spans="1:14" ht="30" customHeight="1">
      <c r="A55" s="318"/>
      <c r="B55" s="309"/>
      <c r="C55" s="3"/>
      <c r="D55" s="29"/>
      <c r="E55" s="30"/>
      <c r="F55" s="31"/>
      <c r="G55" s="2"/>
      <c r="H55" s="3"/>
      <c r="I55" s="3"/>
      <c r="J55" s="30"/>
      <c r="K55" s="30"/>
      <c r="L55" s="32"/>
      <c r="M55" s="32"/>
      <c r="N55" s="321"/>
    </row>
    <row r="56" spans="1:14" ht="30" customHeight="1">
      <c r="A56" s="318"/>
      <c r="B56" s="309"/>
      <c r="C56" s="3"/>
      <c r="D56" s="29"/>
      <c r="E56" s="30"/>
      <c r="F56" s="31"/>
      <c r="G56" s="31"/>
      <c r="H56" s="3"/>
      <c r="I56" s="3"/>
      <c r="J56" s="3"/>
      <c r="K56" s="3"/>
      <c r="L56" s="32"/>
      <c r="M56" s="32"/>
      <c r="N56" s="321"/>
    </row>
    <row r="57" spans="1:14" ht="30" customHeight="1">
      <c r="A57" s="318"/>
      <c r="B57" s="309"/>
      <c r="C57" s="3"/>
      <c r="D57" s="29"/>
      <c r="E57" s="30"/>
      <c r="F57" s="31"/>
      <c r="G57" s="31"/>
      <c r="H57" s="3"/>
      <c r="I57" s="3"/>
      <c r="J57" s="29"/>
      <c r="K57" s="29"/>
      <c r="L57" s="32"/>
      <c r="M57" s="32"/>
      <c r="N57" s="321"/>
    </row>
    <row r="58" spans="1:14" ht="30" customHeight="1">
      <c r="A58" s="318"/>
      <c r="B58" s="309"/>
      <c r="C58" s="3"/>
      <c r="D58" s="29"/>
      <c r="E58" s="30"/>
      <c r="F58" s="31"/>
      <c r="G58" s="2"/>
      <c r="H58" s="3"/>
      <c r="I58" s="3"/>
      <c r="J58" s="30"/>
      <c r="K58" s="30"/>
      <c r="L58" s="32"/>
      <c r="M58" s="32"/>
      <c r="N58" s="321"/>
    </row>
    <row r="59" spans="1:14" ht="30" customHeight="1" thickBot="1">
      <c r="A59" s="318"/>
      <c r="B59" s="309"/>
      <c r="C59" s="3"/>
      <c r="D59" s="29"/>
      <c r="E59" s="30"/>
      <c r="F59" s="31"/>
      <c r="G59" s="2"/>
      <c r="H59" s="3"/>
      <c r="I59" s="3"/>
      <c r="J59" s="3"/>
      <c r="K59" s="3"/>
      <c r="L59" s="32"/>
      <c r="M59" s="32"/>
      <c r="N59" s="321"/>
    </row>
    <row r="60" spans="1:14" ht="30" customHeight="1">
      <c r="A60" s="310"/>
      <c r="B60" s="305"/>
      <c r="C60" s="14"/>
      <c r="D60" s="21"/>
      <c r="E60" s="52"/>
      <c r="F60" s="53"/>
      <c r="G60" s="62"/>
      <c r="H60" s="14"/>
      <c r="I60" s="14"/>
      <c r="J60" s="14"/>
      <c r="K60" s="14"/>
      <c r="L60" s="54">
        <v>0</v>
      </c>
      <c r="M60" s="54">
        <v>2</v>
      </c>
      <c r="N60" s="314">
        <f>((L60*M60)+(L61*M61)+(L62*M62)+(L63*M63)+(L64*M64)+(L65*M65)+(L66*M66)+(L67*M67))/SUM(M60:M67)</f>
        <v>0</v>
      </c>
    </row>
    <row r="61" spans="1:14" ht="30" customHeight="1">
      <c r="A61" s="312"/>
      <c r="B61" s="308"/>
      <c r="C61" s="43"/>
      <c r="D61" s="29"/>
      <c r="E61" s="30"/>
      <c r="F61" s="31"/>
      <c r="G61" s="2"/>
      <c r="H61" s="3"/>
      <c r="I61" s="3"/>
      <c r="J61" s="3"/>
      <c r="K61" s="3"/>
      <c r="L61" s="32"/>
      <c r="M61" s="32"/>
      <c r="N61" s="316"/>
    </row>
    <row r="62" spans="1:14" ht="30" customHeight="1">
      <c r="A62" s="312"/>
      <c r="B62" s="308"/>
      <c r="C62" s="4"/>
      <c r="D62" s="29"/>
      <c r="E62" s="30"/>
      <c r="F62" s="31"/>
      <c r="G62" s="31"/>
      <c r="H62" s="3"/>
      <c r="I62" s="3"/>
      <c r="J62" s="29"/>
      <c r="K62" s="29"/>
      <c r="L62" s="32"/>
      <c r="M62" s="32"/>
      <c r="N62" s="316"/>
    </row>
    <row r="63" spans="1:14" ht="30" customHeight="1">
      <c r="A63" s="312"/>
      <c r="B63" s="308"/>
      <c r="C63" s="3"/>
      <c r="D63" s="29"/>
      <c r="E63" s="30"/>
      <c r="F63" s="31"/>
      <c r="G63" s="2"/>
      <c r="H63" s="3"/>
      <c r="I63" s="3"/>
      <c r="J63" s="30"/>
      <c r="K63" s="30"/>
      <c r="L63" s="32"/>
      <c r="M63" s="32"/>
      <c r="N63" s="316"/>
    </row>
    <row r="64" spans="1:14" ht="30" customHeight="1">
      <c r="A64" s="312"/>
      <c r="B64" s="308"/>
      <c r="C64" s="3"/>
      <c r="D64" s="29"/>
      <c r="E64" s="30"/>
      <c r="F64" s="31"/>
      <c r="G64" s="2"/>
      <c r="H64" s="3"/>
      <c r="I64" s="3"/>
      <c r="J64" s="30"/>
      <c r="K64" s="30"/>
      <c r="L64" s="32"/>
      <c r="M64" s="32"/>
      <c r="N64" s="316"/>
    </row>
    <row r="65" spans="1:14" ht="30" customHeight="1">
      <c r="A65" s="312"/>
      <c r="B65" s="308"/>
      <c r="C65" s="3"/>
      <c r="D65" s="29"/>
      <c r="E65" s="30"/>
      <c r="F65" s="31"/>
      <c r="G65" s="2"/>
      <c r="H65" s="3"/>
      <c r="I65" s="3"/>
      <c r="J65" s="30"/>
      <c r="K65" s="30"/>
      <c r="L65" s="32"/>
      <c r="M65" s="32"/>
      <c r="N65" s="316"/>
    </row>
    <row r="66" spans="1:14" ht="30" customHeight="1">
      <c r="A66" s="312"/>
      <c r="B66" s="308"/>
      <c r="C66" s="3"/>
      <c r="D66" s="29"/>
      <c r="E66" s="30"/>
      <c r="F66" s="31"/>
      <c r="G66" s="2"/>
      <c r="H66" s="3"/>
      <c r="I66" s="3"/>
      <c r="J66" s="30"/>
      <c r="K66" s="30"/>
      <c r="L66" s="32"/>
      <c r="M66" s="32"/>
      <c r="N66" s="316"/>
    </row>
    <row r="67" spans="1:14" ht="30" customHeight="1" thickBot="1">
      <c r="A67" s="325"/>
      <c r="B67" s="306"/>
      <c r="C67" s="24"/>
      <c r="D67" s="25"/>
      <c r="E67" s="63"/>
      <c r="F67" s="64"/>
      <c r="G67" s="16"/>
      <c r="H67" s="24"/>
      <c r="I67" s="24"/>
      <c r="J67" s="24"/>
      <c r="K67" s="24"/>
      <c r="L67" s="65"/>
      <c r="M67" s="65"/>
      <c r="N67" s="326"/>
    </row>
    <row r="68" spans="1:14" ht="30" customHeight="1">
      <c r="A68" s="310"/>
      <c r="B68" s="305"/>
      <c r="C68" s="14"/>
      <c r="D68" s="21"/>
      <c r="E68" s="52"/>
      <c r="F68" s="53"/>
      <c r="G68" s="62"/>
      <c r="H68" s="14"/>
      <c r="I68" s="14"/>
      <c r="J68" s="14"/>
      <c r="K68" s="14"/>
      <c r="L68" s="54">
        <v>0</v>
      </c>
      <c r="M68" s="54">
        <v>1</v>
      </c>
      <c r="N68" s="314">
        <f>((L68*M68)+(L69*M69)+(L70*M70)+(L71*M71))/SUM(M68:M71)</f>
        <v>0</v>
      </c>
    </row>
    <row r="69" spans="1:14" ht="30" customHeight="1">
      <c r="A69" s="312"/>
      <c r="B69" s="308"/>
      <c r="C69" s="4"/>
      <c r="D69" s="29"/>
      <c r="E69" s="30"/>
      <c r="F69" s="31"/>
      <c r="G69" s="31"/>
      <c r="H69" s="3"/>
      <c r="I69" s="3"/>
      <c r="J69" s="29"/>
      <c r="K69" s="29"/>
      <c r="L69" s="32"/>
      <c r="M69" s="32"/>
      <c r="N69" s="316"/>
    </row>
    <row r="70" spans="1:14" ht="30" customHeight="1">
      <c r="A70" s="312"/>
      <c r="B70" s="308"/>
      <c r="C70" s="3"/>
      <c r="D70" s="29"/>
      <c r="E70" s="30"/>
      <c r="F70" s="31"/>
      <c r="G70" s="2"/>
      <c r="H70" s="3"/>
      <c r="I70" s="3"/>
      <c r="J70" s="3"/>
      <c r="K70" s="3"/>
      <c r="L70" s="32"/>
      <c r="M70" s="32"/>
      <c r="N70" s="316"/>
    </row>
    <row r="71" spans="1:14" ht="30" customHeight="1" thickBot="1">
      <c r="A71" s="325"/>
      <c r="B71" s="306"/>
      <c r="C71" s="24"/>
      <c r="D71" s="25"/>
      <c r="E71" s="63"/>
      <c r="F71" s="64"/>
      <c r="G71" s="16"/>
      <c r="H71" s="24"/>
      <c r="I71" s="24"/>
      <c r="J71" s="24"/>
      <c r="K71" s="24"/>
      <c r="L71" s="65"/>
      <c r="M71" s="65"/>
      <c r="N71" s="326"/>
    </row>
    <row r="72" spans="1:14" ht="30" customHeight="1" thickBot="1">
      <c r="A72" s="322" t="s">
        <v>32</v>
      </c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4"/>
      <c r="N72" s="17">
        <f>SUM(N4:N71)/15</f>
        <v>4.8416666666666668</v>
      </c>
    </row>
  </sheetData>
  <customSheetViews>
    <customSheetView guid="{8E645B53-3DF4-4EF0-9BCD-456023BCA9F1}" scale="70">
      <selection activeCell="A4" sqref="A4:A6"/>
      <pageMargins left="0.70866141732283472" right="0.31496062992125984" top="0.39370078740157483" bottom="0.39370078740157483" header="0" footer="0"/>
      <pageSetup paperSize="9" orientation="landscape" r:id="rId1"/>
    </customSheetView>
  </customSheetViews>
  <mergeCells count="45">
    <mergeCell ref="A72:M72"/>
    <mergeCell ref="A60:A67"/>
    <mergeCell ref="B60:B67"/>
    <mergeCell ref="N60:N67"/>
    <mergeCell ref="A68:A71"/>
    <mergeCell ref="B68:B71"/>
    <mergeCell ref="N68:N71"/>
    <mergeCell ref="A40:A43"/>
    <mergeCell ref="B40:B43"/>
    <mergeCell ref="N40:N43"/>
    <mergeCell ref="A44:A59"/>
    <mergeCell ref="B44:B59"/>
    <mergeCell ref="N44:N59"/>
    <mergeCell ref="A31:A33"/>
    <mergeCell ref="B31:B33"/>
    <mergeCell ref="N31:N33"/>
    <mergeCell ref="A34:A39"/>
    <mergeCell ref="B34:B39"/>
    <mergeCell ref="N34:N39"/>
    <mergeCell ref="A24:A26"/>
    <mergeCell ref="B24:B26"/>
    <mergeCell ref="N24:N26"/>
    <mergeCell ref="A27:A30"/>
    <mergeCell ref="B27:B30"/>
    <mergeCell ref="N27:N30"/>
    <mergeCell ref="A20:A21"/>
    <mergeCell ref="B20:B21"/>
    <mergeCell ref="N20:N21"/>
    <mergeCell ref="A22:A23"/>
    <mergeCell ref="B22:B23"/>
    <mergeCell ref="N22:N23"/>
    <mergeCell ref="A12:A15"/>
    <mergeCell ref="B12:B15"/>
    <mergeCell ref="N12:N15"/>
    <mergeCell ref="A16:A18"/>
    <mergeCell ref="B16:B18"/>
    <mergeCell ref="N16:N18"/>
    <mergeCell ref="A7:A11"/>
    <mergeCell ref="B7:B11"/>
    <mergeCell ref="N7:N11"/>
    <mergeCell ref="A1:N2"/>
    <mergeCell ref="J3:K3"/>
    <mergeCell ref="A4:A6"/>
    <mergeCell ref="B4:B6"/>
    <mergeCell ref="N4:N6"/>
  </mergeCells>
  <pageMargins left="0.70866141732283472" right="0.31496062992125984" top="0.39370078740157483" bottom="0.39370078740157483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Execução da Estratégia</vt:lpstr>
      <vt:lpstr>Exemplo de preenchimento</vt:lpstr>
      <vt:lpstr>'Execução da Estratégia'!Area_de_impressao</vt:lpstr>
      <vt:lpstr>'Execução da Estratégia'!Titulos_de_impressao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mt36075</cp:lastModifiedBy>
  <cp:revision/>
  <cp:lastPrinted>2020-01-23T15:38:37Z</cp:lastPrinted>
  <dcterms:created xsi:type="dcterms:W3CDTF">2017-06-22T11:02:36Z</dcterms:created>
  <dcterms:modified xsi:type="dcterms:W3CDTF">2021-01-20T19:54:40Z</dcterms:modified>
</cp:coreProperties>
</file>