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355" windowHeight="10005"/>
  </bookViews>
  <sheets>
    <sheet name="CAPA" sheetId="5" r:id="rId1"/>
    <sheet name="resumo" sheetId="1" r:id="rId2"/>
    <sheet name="orçamento " sheetId="2" r:id="rId3"/>
    <sheet name="cronograma" sheetId="4" r:id="rId4"/>
  </sheets>
  <externalReferences>
    <externalReference r:id="rId5"/>
  </externalReference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_xlnm.Print_Area" localSheetId="0">CAPA!$A$1:$E$27</definedName>
    <definedName name="_xlnm.Print_Area" localSheetId="3">cronograma!$A$1:$J$28</definedName>
    <definedName name="_xlnm.Print_Area" localSheetId="2">'orçamento '!$A$1:$I$128</definedName>
    <definedName name="_xlnm.Print_Area" localSheetId="1">resumo!$A$1:$G$17</definedName>
    <definedName name="_xlnm.Print_Area">#REF!</definedName>
    <definedName name="_xlnm.Print_Titles" localSheetId="3">cronograma!$8:$8</definedName>
    <definedName name="_xlnm.Print_Titles" localSheetId="2">'orçamento '!$16:$17</definedName>
    <definedName name="_xlnm.Print_Titles" localSheetId="1">resumo!$11:$11</definedName>
    <definedName name="RES_CPS">#REF!</definedName>
    <definedName name="serv">#REF!</definedName>
    <definedName name="tab">#REF!</definedName>
    <definedName name="total">#REF!</definedName>
  </definedNames>
  <calcPr calcId="114210" fullCalcOnLoad="1"/>
</workbook>
</file>

<file path=xl/calcChain.xml><?xml version="1.0" encoding="utf-8"?>
<calcChain xmlns="http://schemas.openxmlformats.org/spreadsheetml/2006/main">
  <c r="A8" i="1"/>
  <c r="A7"/>
  <c r="A5"/>
  <c r="A9" i="5"/>
  <c r="F19" i="2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58"/>
  <c r="H58"/>
  <c r="F60"/>
  <c r="H6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F70"/>
  <c r="H70"/>
  <c r="F71"/>
  <c r="H71"/>
  <c r="F72"/>
  <c r="H72"/>
  <c r="F73"/>
  <c r="H73"/>
  <c r="F74"/>
  <c r="H74"/>
  <c r="F75"/>
  <c r="H75"/>
  <c r="F76"/>
  <c r="H76"/>
  <c r="F77"/>
  <c r="H77"/>
  <c r="F78"/>
  <c r="H78"/>
  <c r="F79"/>
  <c r="H79"/>
  <c r="F80"/>
  <c r="H80"/>
  <c r="F81"/>
  <c r="H81"/>
  <c r="F82"/>
  <c r="H82"/>
  <c r="F83"/>
  <c r="H83"/>
  <c r="F84"/>
  <c r="H84"/>
  <c r="F85"/>
  <c r="H85"/>
  <c r="F86"/>
  <c r="H86"/>
  <c r="F87"/>
  <c r="H87"/>
  <c r="F88"/>
  <c r="H88"/>
  <c r="F89"/>
  <c r="H89"/>
  <c r="F90"/>
  <c r="H90"/>
  <c r="F92"/>
  <c r="H92"/>
  <c r="F93"/>
  <c r="H93"/>
  <c r="F94"/>
  <c r="H94"/>
  <c r="F95"/>
  <c r="H95"/>
  <c r="F96"/>
  <c r="H96"/>
  <c r="F97"/>
  <c r="H97"/>
  <c r="F98"/>
  <c r="H98"/>
  <c r="F99"/>
  <c r="H99"/>
  <c r="F100"/>
  <c r="H100"/>
  <c r="F101"/>
  <c r="H101"/>
  <c r="F102"/>
  <c r="H102"/>
  <c r="F103"/>
  <c r="H103"/>
  <c r="F104"/>
  <c r="H104"/>
  <c r="F105"/>
  <c r="H105"/>
  <c r="F106"/>
  <c r="H106"/>
  <c r="F107"/>
  <c r="H107"/>
  <c r="F108"/>
  <c r="H108"/>
  <c r="F109"/>
  <c r="H109"/>
  <c r="F110"/>
  <c r="H110"/>
  <c r="F111"/>
  <c r="H111"/>
  <c r="F112"/>
  <c r="H112"/>
  <c r="F113"/>
  <c r="H113"/>
  <c r="F114"/>
  <c r="H114"/>
  <c r="F115"/>
  <c r="H115"/>
  <c r="F116"/>
  <c r="H116"/>
  <c r="F117"/>
  <c r="H117"/>
  <c r="F118"/>
  <c r="H118"/>
  <c r="F119"/>
  <c r="H119"/>
  <c r="F120"/>
  <c r="H120"/>
  <c r="F121"/>
  <c r="H121"/>
  <c r="F123"/>
  <c r="H123"/>
  <c r="F124"/>
  <c r="H124"/>
  <c r="F125"/>
  <c r="H125"/>
  <c r="F126"/>
  <c r="H126"/>
  <c r="F127"/>
  <c r="H127"/>
  <c r="H91"/>
  <c r="H18"/>
  <c r="H59"/>
  <c r="H31"/>
  <c r="H122"/>
  <c r="A3" i="4"/>
  <c r="A4"/>
  <c r="B9"/>
  <c r="B12"/>
  <c r="B15"/>
  <c r="B18"/>
  <c r="B21"/>
  <c r="A6" i="5"/>
  <c r="A7"/>
  <c r="A8"/>
  <c r="E13"/>
  <c r="H128" i="2"/>
  <c r="I18"/>
  <c r="I31"/>
  <c r="I59"/>
  <c r="I91"/>
  <c r="I122"/>
  <c r="I128"/>
  <c r="C9" i="4"/>
  <c r="F16" i="1"/>
  <c r="F14"/>
  <c r="C15" i="4"/>
  <c r="F13" i="1"/>
  <c r="C12" i="4"/>
  <c r="I95" i="2"/>
  <c r="I19"/>
  <c r="I126"/>
  <c r="I117"/>
  <c r="I109"/>
  <c r="I102"/>
  <c r="I124"/>
  <c r="I119"/>
  <c r="I115"/>
  <c r="I111"/>
  <c r="I107"/>
  <c r="I103"/>
  <c r="I99"/>
  <c r="I94"/>
  <c r="I89"/>
  <c r="I85"/>
  <c r="I81"/>
  <c r="I77"/>
  <c r="I73"/>
  <c r="I69"/>
  <c r="I65"/>
  <c r="I60"/>
  <c r="I55"/>
  <c r="I51"/>
  <c r="I47"/>
  <c r="I43"/>
  <c r="I39"/>
  <c r="I35"/>
  <c r="I32"/>
  <c r="I27"/>
  <c r="I23"/>
  <c r="I34"/>
  <c r="I114"/>
  <c r="I106"/>
  <c r="I98"/>
  <c r="I93"/>
  <c r="I88"/>
  <c r="I84"/>
  <c r="I80"/>
  <c r="I76"/>
  <c r="I72"/>
  <c r="I68"/>
  <c r="I64"/>
  <c r="I58"/>
  <c r="I54"/>
  <c r="I50"/>
  <c r="I46"/>
  <c r="I42"/>
  <c r="I38"/>
  <c r="I30"/>
  <c r="I26"/>
  <c r="I22"/>
  <c r="I123"/>
  <c r="I127"/>
  <c r="I121"/>
  <c r="I113"/>
  <c r="I105"/>
  <c r="I125"/>
  <c r="I120"/>
  <c r="I116"/>
  <c r="I112"/>
  <c r="I108"/>
  <c r="I104"/>
  <c r="I100"/>
  <c r="I96"/>
  <c r="I90"/>
  <c r="I86"/>
  <c r="I82"/>
  <c r="I78"/>
  <c r="I74"/>
  <c r="I70"/>
  <c r="I66"/>
  <c r="I61"/>
  <c r="I56"/>
  <c r="I52"/>
  <c r="I48"/>
  <c r="I44"/>
  <c r="I40"/>
  <c r="I36"/>
  <c r="I33"/>
  <c r="I28"/>
  <c r="I24"/>
  <c r="I20"/>
  <c r="I63"/>
  <c r="I118"/>
  <c r="I110"/>
  <c r="I101"/>
  <c r="I97"/>
  <c r="I92"/>
  <c r="I87"/>
  <c r="I83"/>
  <c r="I79"/>
  <c r="I75"/>
  <c r="I71"/>
  <c r="I67"/>
  <c r="I62"/>
  <c r="I57"/>
  <c r="I53"/>
  <c r="I49"/>
  <c r="I45"/>
  <c r="I41"/>
  <c r="I37"/>
  <c r="I29"/>
  <c r="I25"/>
  <c r="I21"/>
  <c r="C21" i="4"/>
  <c r="J23"/>
  <c r="J25"/>
  <c r="F12" i="1"/>
  <c r="H17" i="4"/>
  <c r="H25"/>
  <c r="I17"/>
  <c r="J17"/>
  <c r="F11"/>
  <c r="F25"/>
  <c r="F14"/>
  <c r="H14"/>
  <c r="G14"/>
  <c r="G25"/>
  <c r="F27"/>
  <c r="G27"/>
  <c r="H27"/>
  <c r="F15" i="1"/>
  <c r="F17"/>
  <c r="C18" i="4"/>
  <c r="C24"/>
  <c r="D9"/>
  <c r="G16" i="1"/>
  <c r="G14"/>
  <c r="G13"/>
  <c r="G12"/>
  <c r="I20" i="4"/>
  <c r="I25"/>
  <c r="G15" i="1"/>
  <c r="J26" i="4"/>
  <c r="H26"/>
  <c r="F19" i="1"/>
  <c r="D13" i="5"/>
  <c r="D21" i="4"/>
  <c r="G26"/>
  <c r="D31"/>
  <c r="D15"/>
  <c r="D24"/>
  <c r="D12"/>
  <c r="F26"/>
  <c r="F28"/>
  <c r="G28"/>
  <c r="H28"/>
  <c r="D18"/>
  <c r="I26"/>
  <c r="I27"/>
  <c r="J27"/>
  <c r="G17" i="1"/>
  <c r="I28" i="4"/>
  <c r="J28"/>
</calcChain>
</file>

<file path=xl/comments1.xml><?xml version="1.0" encoding="utf-8"?>
<comments xmlns="http://schemas.openxmlformats.org/spreadsheetml/2006/main">
  <authors>
    <author>to20076</author>
  </authors>
  <commentList>
    <comment ref="A1" authorId="0">
      <text>
        <r>
          <rPr>
            <b/>
            <sz val="8"/>
            <color indexed="81"/>
            <rFont val="Tahoma"/>
          </rPr>
          <t>Lucas Dantas:
Incluir dados da empresa licitante</t>
        </r>
        <r>
          <rPr>
            <sz val="8"/>
            <color indexed="81"/>
            <rFont val="Tahoma"/>
          </rPr>
          <t xml:space="preserve">
</t>
        </r>
      </text>
    </comment>
    <comment ref="A21" authorId="0">
      <text>
        <r>
          <rPr>
            <b/>
            <sz val="8"/>
            <color indexed="81"/>
            <rFont val="Tahoma"/>
          </rPr>
          <t>Lucas Dantas:
Acrescentar dados (nome e nº de registro) do responsável técnico da licitante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to20076</author>
  </authors>
  <commentList>
    <comment ref="E19" authorId="0">
      <text>
        <r>
          <rPr>
            <b/>
            <sz val="8"/>
            <color indexed="81"/>
            <rFont val="Tahoma"/>
          </rPr>
          <t>Lucas Dantas:
Apresentar os valores dos itens na coluna amarela, que os demais valores serão calculado automáticamente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<sst xmlns="http://schemas.openxmlformats.org/spreadsheetml/2006/main" count="413" uniqueCount="228">
  <si>
    <t>04.01</t>
  </si>
  <si>
    <t>04.08</t>
  </si>
  <si>
    <t xml:space="preserve">ABRAGÊNCIA: NACIONAL                                                                                                                                                                                        LOCALIDADE: </t>
  </si>
  <si>
    <t>xxxxxxxxxx TDA ME
CNPJ xxxxxxxxxx-50</t>
  </si>
  <si>
    <t>xxxxxxxxxxxxx LTDA
CNPJ: xxxxxxxxxxxxx</t>
  </si>
  <si>
    <t>05.02</t>
  </si>
  <si>
    <t>ORÇAMENTO SINTÉTICO</t>
  </si>
  <si>
    <t>PREÇO UNIT.(R$) COM BDI 22,80%</t>
  </si>
  <si>
    <t>PREÇO UNIT.(R$) COM BDI 15,60%</t>
  </si>
  <si>
    <t>CÓDIGO</t>
  </si>
  <si>
    <t>DESCRIÇÃO</t>
  </si>
  <si>
    <t>UNIDADE</t>
  </si>
  <si>
    <t>QUANT.</t>
  </si>
  <si>
    <t>PREÇO(R$)</t>
  </si>
  <si>
    <t>PREÇO TOTAL (R$)</t>
  </si>
  <si>
    <t xml:space="preserve">TOTAL GERAL: </t>
  </si>
  <si>
    <t>01.01</t>
  </si>
  <si>
    <t>ok</t>
  </si>
  <si>
    <t>Sondagem do terreno</t>
  </si>
  <si>
    <t>02.01</t>
  </si>
  <si>
    <t>02.02</t>
  </si>
  <si>
    <t>02.03</t>
  </si>
  <si>
    <t>02.04</t>
  </si>
  <si>
    <t>03.01</t>
  </si>
  <si>
    <t>03.02</t>
  </si>
  <si>
    <t>03.04</t>
  </si>
  <si>
    <t>04.02</t>
  </si>
  <si>
    <t>04.03</t>
  </si>
  <si>
    <t>04.04</t>
  </si>
  <si>
    <t>05.01</t>
  </si>
  <si>
    <t>01.00</t>
  </si>
  <si>
    <t>02.00</t>
  </si>
  <si>
    <t>03.00</t>
  </si>
  <si>
    <t>04.00</t>
  </si>
  <si>
    <t>05.00</t>
  </si>
  <si>
    <t>%</t>
  </si>
  <si>
    <t>ITEM</t>
  </si>
  <si>
    <t>% POR ETAPA</t>
  </si>
  <si>
    <t>%/R%</t>
  </si>
  <si>
    <t>01</t>
  </si>
  <si>
    <t>R$</t>
  </si>
  <si>
    <t>02</t>
  </si>
  <si>
    <t>03</t>
  </si>
  <si>
    <t>04</t>
  </si>
  <si>
    <t>05</t>
  </si>
  <si>
    <t>VALOR SIMPLES</t>
  </si>
  <si>
    <t>PERCENTUAL SIMPLES</t>
  </si>
  <si>
    <t>VALOR ACUMULADO</t>
  </si>
  <si>
    <t>PERCENTUAL ACUMULADO</t>
  </si>
  <si>
    <t>02.05</t>
  </si>
  <si>
    <t>05.03</t>
  </si>
  <si>
    <t>05.04</t>
  </si>
  <si>
    <t>un</t>
  </si>
  <si>
    <t>PREÇO UNIT.(R$) SEM BDI</t>
  </si>
  <si>
    <t>UNID</t>
  </si>
  <si>
    <t>GERAL</t>
  </si>
  <si>
    <t>MAT. + MDO</t>
  </si>
  <si>
    <t>EQUIPAMENTOS</t>
  </si>
  <si>
    <t>BDI:</t>
  </si>
  <si>
    <t>REFERÊNCIA DE COLETA: MEDIANO</t>
  </si>
  <si>
    <t>PLANILHA ORÇAMENTARIA</t>
  </si>
  <si>
    <t>RESUMO FINANCEIRO</t>
  </si>
  <si>
    <t>RESUMO</t>
  </si>
  <si>
    <t>Item</t>
  </si>
  <si>
    <t>Descriminação</t>
  </si>
  <si>
    <t>Parcial</t>
  </si>
  <si>
    <t>CRONOGRAMA FÍSICO-FINANCEIRO</t>
  </si>
  <si>
    <t>03.05</t>
  </si>
  <si>
    <t>03.07</t>
  </si>
  <si>
    <t>03.08</t>
  </si>
  <si>
    <t>03.09</t>
  </si>
  <si>
    <t>04.05</t>
  </si>
  <si>
    <t>04.07</t>
  </si>
  <si>
    <t>XXXXX &amp; CIA LTDA
CNPJ: xxxxxxxxx</t>
  </si>
  <si>
    <t>xxxxxxxxxx</t>
  </si>
  <si>
    <t>ESTUDOS PRELIMINARES</t>
  </si>
  <si>
    <t>Levantamento planialtimétrico</t>
  </si>
  <si>
    <t>Pesquisa sobre uso do solo (plano diretor municipal)</t>
  </si>
  <si>
    <t>Pesquisa nas concessionárias públicas</t>
  </si>
  <si>
    <t>Pesquisa em órgãos ambientais para licenças</t>
  </si>
  <si>
    <t>Relatórios comparativos sobre os sistemas a serem utilizados na obra</t>
  </si>
  <si>
    <t>Relatório sobre os materiais a serem utilizados na obra, com custos comparativos e benefícios</t>
  </si>
  <si>
    <t>Partido arquitetônico adotado</t>
  </si>
  <si>
    <t>Estimativa orçamentária do projeto</t>
  </si>
  <si>
    <t xml:space="preserve">Estudo de viabilidade do investimento </t>
  </si>
  <si>
    <t>ANTEPROJETO</t>
  </si>
  <si>
    <t>Orçamento estimativo da obra</t>
  </si>
  <si>
    <t>Cronograma físico-financeiro</t>
  </si>
  <si>
    <t>Composição de BDI/encargos sociais</t>
  </si>
  <si>
    <t>PROJETO BÁSICO</t>
  </si>
  <si>
    <t>Caderno de encargos e especificações técnicas de todos os projetos</t>
  </si>
  <si>
    <t>Pranchas de desenho – relação dos projetos / número de pranchas / CD / escalas / carimbo</t>
  </si>
  <si>
    <t>Composição dos custos unitários de todos os serviços</t>
  </si>
  <si>
    <t>Memorial de cálculo dos projetos estruturais, climatização e elétrico</t>
  </si>
  <si>
    <t>Relação dos preços SINAPI</t>
  </si>
  <si>
    <t>Relação das cotações de preços que não tem no SINAPI</t>
  </si>
  <si>
    <t>Pranchas de desenho – relação dos projetos / número de pranchas / CD / escalas/carimbo</t>
  </si>
  <si>
    <t>Relação dos preços paradigmas que não tem SINAPI</t>
  </si>
  <si>
    <t>PROJETO EXECUTIVO</t>
  </si>
  <si>
    <t>PROJETO LEGAL</t>
  </si>
  <si>
    <t>ART ou RRT de todos os projetos (arquitetura e complementares)</t>
  </si>
  <si>
    <t>ART ou RRT da planilha orçamentária</t>
  </si>
  <si>
    <t>Aprovação nas concessionárias públicas (bombeiros/Concessionária elétrica, etc)</t>
  </si>
  <si>
    <t>Aprovação do projeto de arquitetura na Prefeitura</t>
  </si>
  <si>
    <t xml:space="preserve">TOTAL  DOS SERVIÇOS </t>
  </si>
  <si>
    <t>PRAZO PARA EXECUÇÃO: 231 DIAS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</si>
  <si>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</si>
  <si>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</si>
  <si>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</si>
  <si>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</si>
  <si>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</si>
  <si>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</si>
  <si>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</si>
  <si>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</si>
  <si>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</si>
  <si>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01..11</t>
  </si>
  <si>
    <t>1ª ETAPA</t>
  </si>
  <si>
    <t>2ª ETAPA</t>
  </si>
  <si>
    <t>3ª ETAPA</t>
  </si>
  <si>
    <t>4ª ETAPA</t>
  </si>
  <si>
    <t>5ª ETAPA</t>
  </si>
  <si>
    <t>01..12</t>
  </si>
  <si>
    <t>Programas de necessidades</t>
  </si>
  <si>
    <t>02.03.01</t>
  </si>
  <si>
    <t>. Terraplanagem</t>
  </si>
  <si>
    <t>. Fundação</t>
  </si>
  <si>
    <t>. Àguas pluviais</t>
  </si>
  <si>
    <t>. CFTV</t>
  </si>
  <si>
    <t>. Estrutural - Superestrutura</t>
  </si>
  <si>
    <t>. Estrutural - Cobertura</t>
  </si>
  <si>
    <t>. Arquitetura (incluindo acessibilidade, sinalização interna e canteiro de obras)</t>
  </si>
  <si>
    <t>. Água fria</t>
  </si>
  <si>
    <t>. Esgoto sanitário</t>
  </si>
  <si>
    <t>. Instalações elétricas - Normal</t>
  </si>
  <si>
    <t>. Instalações elétricas - Estabilizada</t>
  </si>
  <si>
    <t>. Instalações elétricas - Subestação</t>
  </si>
  <si>
    <t>. Telefonia</t>
  </si>
  <si>
    <t>. Rede lógica - Sistema de Cabeamento Estruturado</t>
  </si>
  <si>
    <t>. Detecção e Alarme Contra Incêndio</t>
  </si>
  <si>
    <t>. Prevenção e Combate a Incêndio</t>
  </si>
  <si>
    <t>. Ar Condicionado</t>
  </si>
  <si>
    <t>. Supervisão Comando e Controle de Edificações (ar condic., CFTV, luz, alarme de incêndio)</t>
  </si>
  <si>
    <t>. Elevadores</t>
  </si>
  <si>
    <t>. SPDA</t>
  </si>
  <si>
    <t>. Impermeabilização</t>
  </si>
  <si>
    <t>. Gás</t>
  </si>
  <si>
    <t>02.03.02</t>
  </si>
  <si>
    <t>02.03.03</t>
  </si>
  <si>
    <t>02.03.04</t>
  </si>
  <si>
    <t>02.03.05</t>
  </si>
  <si>
    <t>02.03.06</t>
  </si>
  <si>
    <t>02.03.07</t>
  </si>
  <si>
    <t>02.03.08</t>
  </si>
  <si>
    <t>02.03.09</t>
  </si>
  <si>
    <t>02.03.10</t>
  </si>
  <si>
    <t>02.03.11</t>
  </si>
  <si>
    <t>02.03.12</t>
  </si>
  <si>
    <t>02.03.13</t>
  </si>
  <si>
    <t>02.03.14</t>
  </si>
  <si>
    <t>02.03.15</t>
  </si>
  <si>
    <t>02.03.16</t>
  </si>
  <si>
    <t>02.03.17</t>
  </si>
  <si>
    <t>02.03.18</t>
  </si>
  <si>
    <t>02.03.19</t>
  </si>
  <si>
    <t>02.03.20</t>
  </si>
  <si>
    <t>02.03.21</t>
  </si>
  <si>
    <t>02.03.22</t>
  </si>
  <si>
    <t xml:space="preserve">22,80% 
 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</si>
  <si>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</si>
  <si>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</si>
  <si>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</si>
  <si>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</si>
  <si>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</si>
  <si>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</si>
  <si>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</si>
  <si>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</si>
  <si>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</si>
  <si>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</si>
  <si>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</si>
  <si>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03.04.12</t>
  </si>
  <si>
    <t>03.04.13</t>
  </si>
  <si>
    <t>03.04.14</t>
  </si>
  <si>
    <t>03.04.15</t>
  </si>
  <si>
    <t>03.04.16</t>
  </si>
  <si>
    <t>03.04.17</t>
  </si>
  <si>
    <t>03.04.18</t>
  </si>
  <si>
    <t>03.04.19</t>
  </si>
  <si>
    <t>03.04.20</t>
  </si>
  <si>
    <t>03.04.21</t>
  </si>
  <si>
    <t>03.04.22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</si>
  <si>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</si>
  <si>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</si>
  <si>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</si>
  <si>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</si>
  <si>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</si>
  <si>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</si>
  <si>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</si>
  <si>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</si>
  <si>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04.04.09</t>
  </si>
  <si>
    <t>04.04.10</t>
  </si>
  <si>
    <t>04.04.11</t>
  </si>
  <si>
    <t>04.04.12</t>
  </si>
  <si>
    <t>04.04.13</t>
  </si>
  <si>
    <t>04.04.14</t>
  </si>
  <si>
    <t>04.04.15</t>
  </si>
  <si>
    <t>04.04.16</t>
  </si>
  <si>
    <t>04.04.17</t>
  </si>
  <si>
    <t>04.04.18</t>
  </si>
  <si>
    <t>04.04.19</t>
  </si>
  <si>
    <t>04.04.20</t>
  </si>
  <si>
    <t>04.04.21</t>
  </si>
  <si>
    <t>04.04.22</t>
  </si>
  <si>
    <t xml:space="preserve">Pert-CPM (Diagrama de precedencia, EAP, prazo ótimo, cronograma) </t>
  </si>
  <si>
    <t>um</t>
  </si>
  <si>
    <t>Relação impressa dos preços SINAPI</t>
  </si>
  <si>
    <t xml:space="preserve">Orçamento da obra a nível de projeto executivo </t>
  </si>
  <si>
    <t xml:space="preserve">Orçamento da obra a nível de projeto básico </t>
  </si>
  <si>
    <t xml:space="preserve">Estimativa sobre o cronograma da obra </t>
  </si>
  <si>
    <t>Composição dos custos unitários complementares</t>
  </si>
  <si>
    <t>Licença ambiental prévia</t>
  </si>
  <si>
    <t>03.03</t>
  </si>
  <si>
    <t>03.06</t>
  </si>
  <si>
    <t>04.06</t>
  </si>
  <si>
    <t>05.05</t>
  </si>
  <si>
    <t>SERVIÇO: ELABORAÇÃO DE PROJETOS BÁSICOS E EXECUTIVOS DE ARQUITETURA E COMPLEMENTARES DESTINADOS À CONSTRUÇÃO DA SEDE DA SUBSEÇÃO JUDICIÁRIA DE ARAGUAÍNA-TO</t>
  </si>
  <si>
    <t>MÊS DE REFERÊNCIA: AGOSTO/2013</t>
  </si>
  <si>
    <t>LOCAL:  AVENIDA NEIF MURAD, LOTE 01-A QUADRA 01, CENTRO - ARAGUAÍNA/TO</t>
  </si>
  <si>
    <t>Arquiteta - CREA ou CAU nº XXXXX</t>
  </si>
</sst>
</file>

<file path=xl/styles.xml><?xml version="1.0" encoding="utf-8"?>
<styleSheet xmlns="http://schemas.openxmlformats.org/spreadsheetml/2006/main">
  <numFmts count="6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_-&quot;R$ &quot;* #,##0.00_-;&quot;-R$ &quot;* #,##0.00_-;_-&quot;R$ &quot;* \-??_-;_-@_-"/>
    <numFmt numFmtId="167" formatCode="dd/mm/yy;@"/>
  </numFmts>
  <fonts count="24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wis721 LtEx BT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6" fillId="0" borderId="0"/>
    <xf numFmtId="44" fontId="21" fillId="0" borderId="0" applyFont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/>
    <xf numFmtId="4" fontId="2" fillId="0" borderId="0" xfId="0" applyNumberFormat="1" applyFont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/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/>
    <xf numFmtId="0" fontId="2" fillId="3" borderId="1" xfId="0" applyFont="1" applyFill="1" applyBorder="1"/>
    <xf numFmtId="10" fontId="2" fillId="0" borderId="0" xfId="0" applyNumberFormat="1" applyFont="1"/>
    <xf numFmtId="164" fontId="2" fillId="0" borderId="0" xfId="12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0" fontId="4" fillId="2" borderId="8" xfId="0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  <xf numFmtId="4" fontId="4" fillId="2" borderId="10" xfId="0" applyNumberFormat="1" applyFont="1" applyFill="1" applyBorder="1" applyAlignment="1">
      <alignment horizontal="right" vertical="top" wrapText="1"/>
    </xf>
    <xf numFmtId="4" fontId="4" fillId="2" borderId="1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5" xfId="0" applyNumberFormat="1" applyFont="1" applyFill="1" applyBorder="1" applyAlignment="1">
      <alignment horizontal="right" vertical="top"/>
    </xf>
    <xf numFmtId="10" fontId="2" fillId="0" borderId="5" xfId="11" applyNumberFormat="1" applyFont="1" applyBorder="1" applyAlignment="1">
      <alignment horizontal="center"/>
    </xf>
    <xf numFmtId="0" fontId="8" fillId="0" borderId="0" xfId="0" quotePrefix="1" applyFont="1" applyFill="1" applyBorder="1" applyAlignment="1">
      <alignment vertical="center" wrapText="1"/>
    </xf>
    <xf numFmtId="0" fontId="9" fillId="0" borderId="0" xfId="0" quotePrefix="1" applyNumberFormat="1" applyFont="1" applyBorder="1" applyAlignment="1"/>
    <xf numFmtId="43" fontId="1" fillId="0" borderId="0" xfId="13" applyFont="1"/>
    <xf numFmtId="43" fontId="9" fillId="0" borderId="0" xfId="13" applyFont="1" applyAlignment="1">
      <alignment horizontal="right"/>
    </xf>
    <xf numFmtId="0" fontId="1" fillId="0" borderId="0" xfId="6" applyFont="1"/>
    <xf numFmtId="0" fontId="1" fillId="0" borderId="0" xfId="6" applyFont="1" applyBorder="1"/>
    <xf numFmtId="0" fontId="1" fillId="0" borderId="0" xfId="6" applyFont="1" applyFill="1"/>
    <xf numFmtId="0" fontId="9" fillId="0" borderId="0" xfId="6" applyFont="1" applyAlignment="1">
      <alignment horizontal="center"/>
    </xf>
    <xf numFmtId="0" fontId="1" fillId="0" borderId="0" xfId="6" applyFont="1" applyFill="1" applyAlignment="1">
      <alignment horizontal="left"/>
    </xf>
    <xf numFmtId="0" fontId="9" fillId="0" borderId="0" xfId="6" applyFont="1" applyFill="1" applyBorder="1" applyAlignment="1">
      <alignment horizontal="left"/>
    </xf>
    <xf numFmtId="0" fontId="1" fillId="0" borderId="0" xfId="6" applyBorder="1"/>
    <xf numFmtId="0" fontId="8" fillId="0" borderId="1" xfId="6" applyFont="1" applyFill="1" applyBorder="1" applyAlignment="1">
      <alignment horizontal="center"/>
    </xf>
    <xf numFmtId="43" fontId="8" fillId="0" borderId="1" xfId="13" applyFont="1" applyFill="1" applyBorder="1" applyAlignment="1">
      <alignment horizontal="center"/>
    </xf>
    <xf numFmtId="10" fontId="8" fillId="0" borderId="1" xfId="13" applyNumberFormat="1" applyFont="1" applyFill="1" applyBorder="1" applyAlignment="1">
      <alignment horizontal="center"/>
    </xf>
    <xf numFmtId="0" fontId="1" fillId="0" borderId="0" xfId="6" applyFill="1"/>
    <xf numFmtId="43" fontId="1" fillId="0" borderId="0" xfId="6" applyNumberFormat="1" applyFill="1"/>
    <xf numFmtId="0" fontId="9" fillId="0" borderId="0" xfId="6" applyNumberFormat="1" applyFont="1" applyBorder="1" applyAlignment="1"/>
    <xf numFmtId="0" fontId="0" fillId="0" borderId="0" xfId="0" applyFill="1" applyBorder="1"/>
    <xf numFmtId="49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4" fillId="0" borderId="0" xfId="0" applyNumberFormat="1" applyFont="1" applyFill="1" applyBorder="1" applyAlignment="1"/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horizontal="right"/>
    </xf>
    <xf numFmtId="10" fontId="17" fillId="0" borderId="15" xfId="11" applyNumberFormat="1" applyFont="1" applyFill="1" applyBorder="1" applyAlignment="1">
      <alignment horizontal="center" vertical="top" wrapText="1"/>
    </xf>
    <xf numFmtId="9" fontId="17" fillId="0" borderId="3" xfId="11" applyFont="1" applyBorder="1"/>
    <xf numFmtId="0" fontId="17" fillId="0" borderId="1" xfId="0" applyFont="1" applyBorder="1"/>
    <xf numFmtId="10" fontId="17" fillId="0" borderId="16" xfId="11" applyNumberFormat="1" applyFont="1" applyFill="1" applyBorder="1" applyAlignment="1">
      <alignment horizontal="center" vertical="top" wrapText="1"/>
    </xf>
    <xf numFmtId="0" fontId="17" fillId="4" borderId="3" xfId="0" applyFont="1" applyFill="1" applyBorder="1"/>
    <xf numFmtId="10" fontId="17" fillId="0" borderId="17" xfId="11" applyNumberFormat="1" applyFont="1" applyFill="1" applyBorder="1" applyAlignment="1">
      <alignment horizontal="center" vertical="top" wrapText="1"/>
    </xf>
    <xf numFmtId="4" fontId="17" fillId="0" borderId="3" xfId="0" applyNumberFormat="1" applyFont="1" applyBorder="1"/>
    <xf numFmtId="9" fontId="17" fillId="0" borderId="1" xfId="11" applyFont="1" applyBorder="1"/>
    <xf numFmtId="0" fontId="17" fillId="0" borderId="3" xfId="0" applyFont="1" applyBorder="1"/>
    <xf numFmtId="9" fontId="17" fillId="0" borderId="1" xfId="11" applyFont="1" applyFill="1" applyBorder="1"/>
    <xf numFmtId="0" fontId="17" fillId="0" borderId="1" xfId="0" applyFont="1" applyFill="1" applyBorder="1"/>
    <xf numFmtId="4" fontId="17" fillId="3" borderId="1" xfId="0" applyNumberFormat="1" applyFont="1" applyFill="1" applyBorder="1" applyAlignment="1">
      <alignment horizontal="right" vertical="top" wrapText="1"/>
    </xf>
    <xf numFmtId="10" fontId="17" fillId="3" borderId="1" xfId="11" applyNumberFormat="1" applyFont="1" applyFill="1" applyBorder="1" applyAlignment="1">
      <alignment horizontal="right" vertical="top" wrapText="1"/>
    </xf>
    <xf numFmtId="10" fontId="17" fillId="3" borderId="2" xfId="11" applyNumberFormat="1" applyFont="1" applyFill="1" applyBorder="1" applyAlignment="1">
      <alignment horizontal="right" vertical="top" wrapText="1"/>
    </xf>
    <xf numFmtId="0" fontId="17" fillId="3" borderId="3" xfId="0" applyFont="1" applyFill="1" applyBorder="1"/>
    <xf numFmtId="0" fontId="17" fillId="3" borderId="1" xfId="0" applyFont="1" applyFill="1" applyBorder="1"/>
    <xf numFmtId="10" fontId="17" fillId="0" borderId="3" xfId="11" applyNumberFormat="1" applyFont="1" applyBorder="1"/>
    <xf numFmtId="4" fontId="17" fillId="0" borderId="1" xfId="0" applyNumberFormat="1" applyFont="1" applyBorder="1"/>
    <xf numFmtId="10" fontId="17" fillId="0" borderId="3" xfId="0" applyNumberFormat="1" applyFont="1" applyBorder="1"/>
    <xf numFmtId="0" fontId="17" fillId="0" borderId="0" xfId="0" applyFont="1"/>
    <xf numFmtId="4" fontId="17" fillId="0" borderId="0" xfId="0" applyNumberFormat="1" applyFont="1"/>
    <xf numFmtId="164" fontId="17" fillId="0" borderId="1" xfId="12" applyFont="1" applyBorder="1"/>
    <xf numFmtId="9" fontId="17" fillId="0" borderId="3" xfId="11" applyFont="1" applyFill="1" applyBorder="1"/>
    <xf numFmtId="0" fontId="17" fillId="0" borderId="3" xfId="0" applyFont="1" applyFill="1" applyBorder="1"/>
    <xf numFmtId="9" fontId="4" fillId="5" borderId="14" xfId="11" applyFont="1" applyFill="1" applyBorder="1" applyAlignment="1">
      <alignment horizontal="center" vertical="center"/>
    </xf>
    <xf numFmtId="9" fontId="4" fillId="3" borderId="14" xfId="11" applyFont="1" applyFill="1" applyBorder="1" applyAlignment="1">
      <alignment horizontal="right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4" fillId="3" borderId="22" xfId="0" applyFont="1" applyFill="1" applyBorder="1" applyAlignment="1">
      <alignment horizontal="left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0" fontId="2" fillId="6" borderId="23" xfId="0" applyFont="1" applyFill="1" applyBorder="1"/>
    <xf numFmtId="0" fontId="2" fillId="6" borderId="24" xfId="0" applyFont="1" applyFill="1" applyBorder="1"/>
    <xf numFmtId="164" fontId="17" fillId="0" borderId="1" xfId="12" applyFont="1" applyFill="1" applyBorder="1"/>
    <xf numFmtId="10" fontId="4" fillId="3" borderId="14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wrapText="1"/>
    </xf>
    <xf numFmtId="167" fontId="20" fillId="0" borderId="0" xfId="0" applyNumberFormat="1" applyFont="1" applyAlignment="1">
      <alignment wrapText="1"/>
    </xf>
    <xf numFmtId="9" fontId="9" fillId="0" borderId="0" xfId="0" applyNumberFormat="1" applyFont="1" applyAlignment="1">
      <alignment horizontal="right" wrapText="1"/>
    </xf>
    <xf numFmtId="4" fontId="4" fillId="3" borderId="25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27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3" borderId="9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wrapText="1"/>
    </xf>
    <xf numFmtId="3" fontId="2" fillId="0" borderId="17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/>
    <xf numFmtId="0" fontId="9" fillId="0" borderId="0" xfId="0" quotePrefix="1" applyNumberFormat="1" applyFont="1" applyFill="1" applyBorder="1" applyAlignment="1"/>
    <xf numFmtId="0" fontId="4" fillId="3" borderId="5" xfId="0" applyFont="1" applyFill="1" applyBorder="1" applyAlignment="1">
      <alignment horizontal="left" wrapText="1"/>
    </xf>
    <xf numFmtId="0" fontId="2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4" fillId="0" borderId="5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2" fillId="0" borderId="5" xfId="0" applyFont="1" applyFill="1" applyBorder="1" applyAlignment="1">
      <alignment horizontal="left" wrapText="1"/>
    </xf>
    <xf numFmtId="0" fontId="5" fillId="0" borderId="0" xfId="0" applyFont="1"/>
    <xf numFmtId="44" fontId="4" fillId="3" borderId="25" xfId="2" applyFont="1" applyFill="1" applyBorder="1" applyAlignment="1">
      <alignment horizontal="center" vertical="center" wrapText="1"/>
    </xf>
    <xf numFmtId="44" fontId="4" fillId="3" borderId="30" xfId="2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horizontal="center" vertical="center" wrapText="1"/>
    </xf>
    <xf numFmtId="44" fontId="4" fillId="3" borderId="22" xfId="2" applyFont="1" applyFill="1" applyBorder="1" applyAlignment="1">
      <alignment horizontal="center" vertical="center" wrapText="1"/>
    </xf>
    <xf numFmtId="44" fontId="4" fillId="3" borderId="6" xfId="2" applyFont="1" applyFill="1" applyBorder="1" applyAlignment="1">
      <alignment horizontal="center" vertical="center" wrapText="1"/>
    </xf>
    <xf numFmtId="44" fontId="4" fillId="3" borderId="31" xfId="2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32" xfId="2" applyFont="1" applyFill="1" applyBorder="1" applyAlignment="1">
      <alignment horizontal="center" vertical="center" wrapText="1"/>
    </xf>
    <xf numFmtId="44" fontId="2" fillId="0" borderId="23" xfId="2" applyFont="1" applyFill="1" applyBorder="1" applyAlignment="1">
      <alignment horizontal="center" vertical="center" wrapText="1"/>
    </xf>
    <xf numFmtId="44" fontId="4" fillId="5" borderId="14" xfId="2" applyFont="1" applyFill="1" applyBorder="1" applyAlignment="1">
      <alignment horizontal="center" vertical="center"/>
    </xf>
    <xf numFmtId="44" fontId="2" fillId="7" borderId="33" xfId="2" applyFont="1" applyFill="1" applyBorder="1" applyAlignment="1">
      <alignment horizontal="center" vertical="center" wrapText="1"/>
    </xf>
    <xf numFmtId="44" fontId="2" fillId="7" borderId="3" xfId="2" applyFont="1" applyFill="1" applyBorder="1" applyAlignment="1">
      <alignment horizontal="center" vertical="center" wrapText="1"/>
    </xf>
    <xf numFmtId="44" fontId="5" fillId="7" borderId="3" xfId="2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9" fillId="0" borderId="0" xfId="0" applyNumberFormat="1" applyFont="1" applyBorder="1" applyAlignment="1">
      <alignment wrapText="1"/>
    </xf>
    <xf numFmtId="0" fontId="1" fillId="0" borderId="0" xfId="6" applyFill="1" applyAlignment="1">
      <alignment horizontal="center"/>
    </xf>
    <xf numFmtId="0" fontId="9" fillId="0" borderId="0" xfId="6" applyFont="1" applyFill="1" applyAlignment="1">
      <alignment horizontal="center"/>
    </xf>
    <xf numFmtId="0" fontId="1" fillId="0" borderId="0" xfId="6" applyFill="1" applyBorder="1" applyAlignment="1">
      <alignment horizontal="center"/>
    </xf>
    <xf numFmtId="0" fontId="10" fillId="0" borderId="0" xfId="6" quotePrefix="1" applyFont="1" applyAlignment="1">
      <alignment horizontal="center" wrapText="1"/>
    </xf>
    <xf numFmtId="0" fontId="9" fillId="0" borderId="0" xfId="6" applyFont="1" applyBorder="1" applyAlignment="1">
      <alignment horizontal="center"/>
    </xf>
    <xf numFmtId="0" fontId="9" fillId="0" borderId="0" xfId="6" applyFont="1" applyFill="1" applyBorder="1" applyAlignment="1">
      <alignment horizontal="left" wrapText="1"/>
    </xf>
    <xf numFmtId="0" fontId="9" fillId="0" borderId="0" xfId="6" quotePrefix="1" applyNumberFormat="1" applyFont="1" applyFill="1" applyBorder="1" applyAlignment="1">
      <alignment horizontal="left" wrapText="1"/>
    </xf>
    <xf numFmtId="0" fontId="9" fillId="0" borderId="0" xfId="6" applyFont="1" applyFill="1" applyBorder="1" applyAlignment="1">
      <alignment horizontal="left"/>
    </xf>
    <xf numFmtId="0" fontId="5" fillId="0" borderId="0" xfId="6" applyFont="1" applyFill="1" applyAlignment="1">
      <alignment horizontal="center"/>
    </xf>
    <xf numFmtId="0" fontId="11" fillId="0" borderId="0" xfId="6" applyFont="1" applyFill="1" applyAlignment="1">
      <alignment horizontal="center"/>
    </xf>
    <xf numFmtId="0" fontId="8" fillId="0" borderId="23" xfId="6" applyFont="1" applyFill="1" applyBorder="1" applyAlignment="1">
      <alignment horizontal="center" wrapText="1"/>
    </xf>
    <xf numFmtId="0" fontId="8" fillId="0" borderId="3" xfId="6" applyFont="1" applyFill="1" applyBorder="1" applyAlignment="1">
      <alignment horizontal="center" wrapText="1"/>
    </xf>
    <xf numFmtId="0" fontId="8" fillId="0" borderId="23" xfId="6" applyFont="1" applyFill="1" applyBorder="1" applyAlignment="1">
      <alignment horizontal="left" wrapText="1"/>
    </xf>
    <xf numFmtId="0" fontId="8" fillId="0" borderId="3" xfId="6" applyFont="1" applyFill="1" applyBorder="1" applyAlignment="1">
      <alignment horizontal="left" wrapText="1"/>
    </xf>
    <xf numFmtId="0" fontId="9" fillId="0" borderId="0" xfId="6" quotePrefix="1" applyFont="1" applyFill="1" applyAlignment="1">
      <alignment horizontal="center"/>
    </xf>
    <xf numFmtId="0" fontId="5" fillId="0" borderId="0" xfId="6" quotePrefix="1" applyFont="1" applyFill="1" applyAlignment="1">
      <alignment horizontal="center"/>
    </xf>
    <xf numFmtId="0" fontId="8" fillId="0" borderId="0" xfId="0" quotePrefix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9" fillId="0" borderId="0" xfId="0" quotePrefix="1" applyNumberFormat="1" applyFont="1" applyBorder="1" applyAlignment="1">
      <alignment horizontal="left" wrapText="1"/>
    </xf>
    <xf numFmtId="0" fontId="6" fillId="0" borderId="0" xfId="0" quotePrefix="1" applyNumberFormat="1" applyFont="1" applyBorder="1" applyAlignment="1">
      <alignment horizontal="center"/>
    </xf>
    <xf numFmtId="4" fontId="4" fillId="3" borderId="3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/>
    </xf>
    <xf numFmtId="0" fontId="14" fillId="0" borderId="36" xfId="0" quotePrefix="1" applyNumberFormat="1" applyFont="1" applyBorder="1" applyAlignment="1">
      <alignment horizont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quotePrefix="1" applyNumberFormat="1" applyFont="1" applyBorder="1" applyAlignment="1">
      <alignment horizontal="left"/>
    </xf>
    <xf numFmtId="0" fontId="4" fillId="3" borderId="40" xfId="0" applyFont="1" applyFill="1" applyBorder="1" applyAlignment="1">
      <alignment horizontal="center" vertical="center" wrapText="1"/>
    </xf>
    <xf numFmtId="0" fontId="0" fillId="0" borderId="19" xfId="0" applyBorder="1"/>
    <xf numFmtId="4" fontId="4" fillId="3" borderId="38" xfId="0" applyNumberFormat="1" applyFont="1" applyFill="1" applyBorder="1" applyAlignment="1">
      <alignment horizontal="center" vertical="center" wrapText="1"/>
    </xf>
    <xf numFmtId="4" fontId="4" fillId="3" borderId="39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 vertical="top"/>
    </xf>
    <xf numFmtId="0" fontId="9" fillId="0" borderId="0" xfId="0" quotePrefix="1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7" fillId="0" borderId="23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42" xfId="0" applyFont="1" applyBorder="1" applyAlignment="1">
      <alignment horizontal="right"/>
    </xf>
    <xf numFmtId="0" fontId="17" fillId="2" borderId="2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8" fillId="0" borderId="41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4" fontId="17" fillId="0" borderId="41" xfId="0" applyNumberFormat="1" applyFont="1" applyFill="1" applyBorder="1" applyAlignment="1">
      <alignment horizontal="center" vertical="top" wrapText="1"/>
    </xf>
    <xf numFmtId="4" fontId="17" fillId="0" borderId="28" xfId="0" applyNumberFormat="1" applyFont="1" applyFill="1" applyBorder="1" applyAlignment="1">
      <alignment horizontal="center" vertical="top" wrapText="1"/>
    </xf>
    <xf numFmtId="4" fontId="17" fillId="0" borderId="5" xfId="0" applyNumberFormat="1" applyFont="1" applyFill="1" applyBorder="1" applyAlignment="1">
      <alignment horizontal="center" vertical="top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0" fontId="17" fillId="0" borderId="41" xfId="11" applyNumberFormat="1" applyFont="1" applyFill="1" applyBorder="1" applyAlignment="1">
      <alignment horizontal="center" vertical="top" wrapText="1"/>
    </xf>
    <xf numFmtId="10" fontId="17" fillId="0" borderId="28" xfId="11" applyNumberFormat="1" applyFont="1" applyFill="1" applyBorder="1" applyAlignment="1">
      <alignment horizontal="center" vertical="top" wrapText="1"/>
    </xf>
    <xf numFmtId="10" fontId="17" fillId="0" borderId="5" xfId="11" applyNumberFormat="1" applyFont="1" applyFill="1" applyBorder="1" applyAlignment="1">
      <alignment horizontal="center" vertical="top" wrapText="1"/>
    </xf>
    <xf numFmtId="0" fontId="13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wrapText="1"/>
    </xf>
  </cellXfs>
  <cellStyles count="14">
    <cellStyle name="Comma" xfId="12" builtinId="3"/>
    <cellStyle name="Currency" xfId="2" builtinId="4"/>
    <cellStyle name="Excel Built-in Normal" xfId="1"/>
    <cellStyle name="Moeda 2" xfId="3"/>
    <cellStyle name="Moeda 2 2" xfId="4"/>
    <cellStyle name="Moeda 4" xfId="5"/>
    <cellStyle name="Normal" xfId="0" builtinId="0"/>
    <cellStyle name="Normal 2" xfId="6"/>
    <cellStyle name="Normal 3" xfId="7"/>
    <cellStyle name="Normal 5" xfId="8"/>
    <cellStyle name="Normal 6" xfId="9"/>
    <cellStyle name="Normal 7" xfId="10"/>
    <cellStyle name="Percent" xfId="11" builtinId="5"/>
    <cellStyle name="Separador de milhares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0</xdr:colOff>
      <xdr:row>0</xdr:row>
      <xdr:rowOff>619125</xdr:rowOff>
    </xdr:to>
    <xdr:pic>
      <xdr:nvPicPr>
        <xdr:cNvPr id="1028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6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3933825</xdr:colOff>
      <xdr:row>0</xdr:row>
      <xdr:rowOff>114300</xdr:rowOff>
    </xdr:from>
    <xdr:to>
      <xdr:col>1</xdr:col>
      <xdr:colOff>4772025</xdr:colOff>
      <xdr:row>2</xdr:row>
      <xdr:rowOff>104775</xdr:rowOff>
    </xdr:to>
    <xdr:pic>
      <xdr:nvPicPr>
        <xdr:cNvPr id="1029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14300"/>
          <a:ext cx="8382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2352675</xdr:colOff>
      <xdr:row>0</xdr:row>
      <xdr:rowOff>352425</xdr:rowOff>
    </xdr:from>
    <xdr:to>
      <xdr:col>3</xdr:col>
      <xdr:colOff>9525</xdr:colOff>
      <xdr:row>0</xdr:row>
      <xdr:rowOff>1019175</xdr:rowOff>
    </xdr:to>
    <xdr:pic>
      <xdr:nvPicPr>
        <xdr:cNvPr id="5121" name="Picture 2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352425"/>
          <a:ext cx="9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sa/Documents/MMF%20PROJETOS/PROJETOS/Justi&#231;a%20Federal%20Castanhal/PROJETO%20EXECUTIVO/Or&#231;amento%20Proj%20Executivo%20JF%20Castanhal-%2006-12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ESUMO"/>
      <sheetName val="ORÇAMENTO"/>
      <sheetName val="CRONOGRAMA - 90 DIAS"/>
      <sheetName val="B. D. I."/>
    </sheetNames>
    <sheetDataSet>
      <sheetData sheetId="0"/>
      <sheetData sheetId="1">
        <row r="20">
          <cell r="D20">
            <v>0.99999999999999989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showGridLines="0" tabSelected="1" view="pageBreakPreview" zoomScale="130" zoomScaleNormal="100" zoomScaleSheetLayoutView="85" workbookViewId="0">
      <selection activeCell="C16" sqref="C16"/>
    </sheetView>
  </sheetViews>
  <sheetFormatPr defaultRowHeight="12.75"/>
  <cols>
    <col min="1" max="1" width="5.7109375" style="60" customWidth="1"/>
    <col min="2" max="2" width="6.5703125" style="60" customWidth="1"/>
    <col min="3" max="3" width="66.28515625" style="60" customWidth="1"/>
    <col min="4" max="4" width="18.5703125" style="60" customWidth="1"/>
    <col min="5" max="5" width="17.140625" style="60" customWidth="1"/>
    <col min="6" max="16384" width="9.140625" style="60"/>
  </cols>
  <sheetData>
    <row r="1" spans="1:9" s="52" customFormat="1" ht="50.25" customHeight="1">
      <c r="A1" s="159" t="s">
        <v>73</v>
      </c>
      <c r="B1" s="159"/>
      <c r="C1" s="159"/>
      <c r="D1" s="159"/>
      <c r="E1" s="159"/>
      <c r="F1" s="48"/>
      <c r="G1" s="49"/>
      <c r="H1" s="50"/>
      <c r="I1" s="51"/>
    </row>
    <row r="2" spans="1:9" s="52" customFormat="1" ht="21" customHeight="1">
      <c r="A2" s="160"/>
      <c r="B2" s="160"/>
      <c r="C2" s="160"/>
      <c r="D2" s="160"/>
      <c r="E2" s="160"/>
      <c r="F2" s="48"/>
      <c r="G2" s="49"/>
      <c r="H2" s="50"/>
      <c r="I2" s="51"/>
    </row>
    <row r="3" spans="1:9" s="52" customFormat="1">
      <c r="A3" s="160"/>
      <c r="B3" s="160"/>
      <c r="C3" s="160"/>
      <c r="D3" s="160"/>
      <c r="E3" s="160"/>
      <c r="F3" s="48"/>
      <c r="G3" s="49"/>
      <c r="H3" s="50"/>
      <c r="I3" s="51"/>
    </row>
    <row r="4" spans="1:9" s="52" customFormat="1">
      <c r="A4" s="53"/>
      <c r="B4" s="53"/>
      <c r="C4" s="53"/>
      <c r="D4" s="53"/>
      <c r="E4" s="53"/>
      <c r="F4" s="48"/>
      <c r="G4" s="49"/>
      <c r="H4" s="50"/>
      <c r="I4" s="51"/>
    </row>
    <row r="5" spans="1:9" s="54" customFormat="1" ht="33" customHeight="1">
      <c r="A5" s="162"/>
      <c r="B5" s="162"/>
      <c r="C5" s="162"/>
      <c r="D5" s="162"/>
      <c r="E5" s="162"/>
      <c r="F5" s="62"/>
      <c r="G5" s="62"/>
      <c r="H5" s="62"/>
    </row>
    <row r="6" spans="1:9" s="54" customFormat="1" ht="26.25" customHeight="1">
      <c r="A6" s="161" t="str">
        <f ca="1">'orçamento '!A10:F10</f>
        <v>SERVIÇO: ELABORAÇÃO DE PROJETOS BÁSICOS E EXECUTIVOS DE ARQUITETURA E COMPLEMENTARES DESTINADOS À CONSTRUÇÃO DA SEDE DA SUBSEÇÃO JUDICIÁRIA DE ARAGUAÍNA-TO</v>
      </c>
      <c r="B6" s="161"/>
      <c r="C6" s="161"/>
      <c r="D6" s="161"/>
      <c r="E6" s="161"/>
      <c r="F6" s="56"/>
    </row>
    <row r="7" spans="1:9" s="54" customFormat="1">
      <c r="A7" s="163" t="str">
        <f ca="1">'orçamento '!A11:F11</f>
        <v>PRAZO PARA EXECUÇÃO: 231 DIAS</v>
      </c>
      <c r="B7" s="163"/>
      <c r="C7" s="163"/>
      <c r="D7" s="163"/>
      <c r="E7" s="163"/>
      <c r="F7" s="56"/>
    </row>
    <row r="8" spans="1:9" s="54" customFormat="1">
      <c r="A8" s="163" t="str">
        <f ca="1">'orçamento '!A12:F12</f>
        <v>MÊS DE REFERÊNCIA: AGOSTO/2013</v>
      </c>
      <c r="B8" s="163"/>
      <c r="C8" s="163"/>
      <c r="D8" s="163"/>
      <c r="E8" s="163"/>
      <c r="F8" s="56"/>
    </row>
    <row r="9" spans="1:9" s="54" customFormat="1">
      <c r="A9" s="163" t="str">
        <f ca="1">'orçamento '!A13:F13</f>
        <v>LOCAL:  AVENIDA NEIF MURAD, LOTE 01-A QUADRA 01, CENTRO - ARAGUAÍNA/TO</v>
      </c>
      <c r="B9" s="163"/>
      <c r="C9" s="163"/>
      <c r="D9" s="163"/>
      <c r="E9" s="163"/>
      <c r="F9" s="56"/>
    </row>
    <row r="10" spans="1:9" s="54" customFormat="1">
      <c r="A10" s="55"/>
      <c r="B10" s="55"/>
      <c r="C10" s="55"/>
      <c r="D10" s="55"/>
      <c r="E10" s="55"/>
      <c r="F10" s="56"/>
    </row>
    <row r="11" spans="1:9" s="52" customFormat="1">
      <c r="A11" s="165" t="s">
        <v>62</v>
      </c>
      <c r="B11" s="165"/>
      <c r="C11" s="165"/>
      <c r="D11" s="165"/>
      <c r="E11" s="165"/>
    </row>
    <row r="12" spans="1:9" s="52" customFormat="1" ht="15.75" customHeight="1">
      <c r="A12" s="57" t="s">
        <v>63</v>
      </c>
      <c r="B12" s="166" t="s">
        <v>64</v>
      </c>
      <c r="C12" s="167"/>
      <c r="D12" s="58" t="s">
        <v>65</v>
      </c>
      <c r="E12" s="58" t="s">
        <v>35</v>
      </c>
    </row>
    <row r="13" spans="1:9" s="52" customFormat="1" ht="15.75" customHeight="1">
      <c r="A13" s="57">
        <v>1</v>
      </c>
      <c r="B13" s="168" t="s">
        <v>104</v>
      </c>
      <c r="C13" s="169"/>
      <c r="D13" s="58">
        <f ca="1">'orçamento '!H128</f>
        <v>0</v>
      </c>
      <c r="E13" s="59">
        <f>[1]RESUMO!D20</f>
        <v>0.99999999999999989</v>
      </c>
    </row>
    <row r="14" spans="1:9" ht="15.75" customHeight="1">
      <c r="D14" s="61"/>
    </row>
    <row r="15" spans="1:9" ht="15.75" customHeight="1">
      <c r="D15" s="61"/>
    </row>
    <row r="16" spans="1:9" ht="15.75" customHeight="1"/>
    <row r="17" spans="1:5" ht="15.75" customHeight="1"/>
    <row r="18" spans="1:5" ht="15.75" customHeight="1"/>
    <row r="19" spans="1:5" ht="15.75" customHeight="1"/>
    <row r="20" spans="1:5" ht="15.75" customHeight="1">
      <c r="A20" s="157" t="s">
        <v>74</v>
      </c>
      <c r="B20" s="170"/>
      <c r="C20" s="170"/>
      <c r="D20" s="170"/>
      <c r="E20" s="170"/>
    </row>
    <row r="21" spans="1:5" ht="15.75" customHeight="1">
      <c r="A21" s="171" t="s">
        <v>227</v>
      </c>
      <c r="B21" s="164"/>
      <c r="C21" s="164"/>
      <c r="D21" s="164"/>
      <c r="E21" s="164"/>
    </row>
    <row r="22" spans="1:5" ht="15.75" customHeight="1"/>
    <row r="23" spans="1:5">
      <c r="A23" s="156"/>
      <c r="B23" s="156"/>
      <c r="C23" s="156"/>
      <c r="D23" s="156"/>
      <c r="E23" s="156"/>
    </row>
    <row r="24" spans="1:5">
      <c r="A24" s="156"/>
      <c r="B24" s="156"/>
      <c r="C24" s="156"/>
      <c r="D24" s="156"/>
      <c r="E24" s="156"/>
    </row>
    <row r="25" spans="1:5">
      <c r="A25" s="158"/>
      <c r="B25" s="158"/>
      <c r="C25" s="158"/>
      <c r="D25" s="158"/>
      <c r="E25" s="158"/>
    </row>
    <row r="26" spans="1:5">
      <c r="A26" s="157"/>
      <c r="B26" s="157"/>
      <c r="C26" s="157"/>
      <c r="D26" s="157"/>
      <c r="E26" s="157"/>
    </row>
    <row r="27" spans="1:5">
      <c r="A27" s="164"/>
      <c r="B27" s="164"/>
      <c r="C27" s="164"/>
      <c r="D27" s="164"/>
      <c r="E27" s="164"/>
    </row>
  </sheetData>
  <mergeCells count="18">
    <mergeCell ref="A27:E27"/>
    <mergeCell ref="A8:E8"/>
    <mergeCell ref="A9:E9"/>
    <mergeCell ref="A11:E11"/>
    <mergeCell ref="B12:C12"/>
    <mergeCell ref="B13:C13"/>
    <mergeCell ref="A20:E20"/>
    <mergeCell ref="A21:E21"/>
    <mergeCell ref="A23:E23"/>
    <mergeCell ref="A24:E24"/>
    <mergeCell ref="A26:E26"/>
    <mergeCell ref="A25:E25"/>
    <mergeCell ref="A1:E1"/>
    <mergeCell ref="A2:E2"/>
    <mergeCell ref="A3:E3"/>
    <mergeCell ref="A6:E6"/>
    <mergeCell ref="A5:E5"/>
    <mergeCell ref="A7:E7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r:id="rId1"/>
  <headerFooter alignWithMargins="0"/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view="pageBreakPreview" topLeftCell="A4" zoomScale="145" zoomScaleNormal="100" zoomScaleSheetLayoutView="85" workbookViewId="0">
      <selection activeCell="B6" sqref="B6"/>
    </sheetView>
  </sheetViews>
  <sheetFormatPr defaultRowHeight="11.25"/>
  <cols>
    <col min="1" max="1" width="11" style="1" customWidth="1"/>
    <col min="2" max="2" width="36.5703125" style="1" customWidth="1"/>
    <col min="3" max="3" width="0" style="1" hidden="1" customWidth="1"/>
    <col min="4" max="4" width="8.140625" style="2" hidden="1" customWidth="1"/>
    <col min="5" max="5" width="10.85546875" style="2" hidden="1" customWidth="1"/>
    <col min="6" max="6" width="18.42578125" style="2" customWidth="1"/>
    <col min="7" max="7" width="14.85546875" style="1" customWidth="1"/>
    <col min="8" max="9" width="9.140625" style="1"/>
    <col min="10" max="10" width="11.140625" style="1" bestFit="1" customWidth="1"/>
    <col min="11" max="11" width="9.140625" style="1"/>
    <col min="12" max="12" width="9.85546875" style="1" bestFit="1" customWidth="1"/>
    <col min="13" max="16384" width="9.140625" style="1"/>
  </cols>
  <sheetData>
    <row r="1" spans="1:11" customFormat="1" ht="54.75" customHeight="1">
      <c r="A1" s="172" t="s">
        <v>3</v>
      </c>
      <c r="B1" s="172"/>
      <c r="C1" s="172"/>
      <c r="D1" s="172"/>
      <c r="E1" s="172"/>
      <c r="F1" s="172"/>
      <c r="G1" s="172"/>
      <c r="H1" s="46"/>
      <c r="I1" s="46"/>
      <c r="J1" s="46"/>
      <c r="K1" s="46"/>
    </row>
    <row r="2" spans="1:11" customFormat="1" ht="12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customFormat="1" ht="12.75">
      <c r="A3" s="106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customFormat="1" ht="12.75">
      <c r="A4" s="127"/>
      <c r="B4" s="34"/>
      <c r="C4" s="34"/>
      <c r="D4" s="34"/>
      <c r="E4" s="34"/>
      <c r="F4" s="34"/>
      <c r="G4" s="34"/>
      <c r="H4" s="34"/>
    </row>
    <row r="5" spans="1:11" customFormat="1" ht="46.5" customHeight="1">
      <c r="A5" s="180" t="str">
        <f ca="1">'orçamento '!A10:G10</f>
        <v>SERVIÇO: ELABORAÇÃO DE PROJETOS BÁSICOS E EXECUTIVOS DE ARQUITETURA E COMPLEMENTARES DESTINADOS À CONSTRUÇÃO DA SEDE DA SUBSEÇÃO JUDICIÁRIA DE ARAGUAÍNA-TO</v>
      </c>
      <c r="B5" s="180"/>
      <c r="C5" s="180"/>
      <c r="D5" s="180"/>
      <c r="E5" s="180"/>
      <c r="F5" s="180"/>
      <c r="G5" s="180"/>
      <c r="H5" s="155"/>
    </row>
    <row r="6" spans="1:11" customFormat="1" ht="12.75">
      <c r="A6" s="47" t="s">
        <v>105</v>
      </c>
      <c r="B6" s="34"/>
      <c r="C6" s="34"/>
      <c r="D6" s="34"/>
      <c r="E6" s="34"/>
      <c r="F6" s="34"/>
      <c r="G6" s="34"/>
      <c r="H6" s="34"/>
    </row>
    <row r="7" spans="1:11" customFormat="1" ht="12.75">
      <c r="A7" s="47" t="str">
        <f ca="1">'orçamento '!A12:F12</f>
        <v>MÊS DE REFERÊNCIA: AGOSTO/2013</v>
      </c>
      <c r="B7" s="34"/>
      <c r="C7" s="34"/>
      <c r="D7" s="34"/>
      <c r="E7" s="34"/>
      <c r="F7" s="34"/>
      <c r="G7" s="34"/>
      <c r="H7" s="34"/>
    </row>
    <row r="8" spans="1:11" customFormat="1" ht="12.75">
      <c r="A8" s="47" t="str">
        <f ca="1">'orçamento '!A13:F13</f>
        <v>LOCAL:  AVENIDA NEIF MURAD, LOTE 01-A QUADRA 01, CENTRO - ARAGUAÍNA/TO</v>
      </c>
      <c r="B8" s="34"/>
      <c r="C8" s="34"/>
      <c r="D8" s="34"/>
      <c r="E8" s="34"/>
      <c r="F8" s="34"/>
      <c r="G8" s="34"/>
      <c r="H8" s="34"/>
    </row>
    <row r="9" spans="1:11" ht="24.75" customHeight="1" thickBot="1">
      <c r="A9" s="179" t="s">
        <v>6</v>
      </c>
      <c r="B9" s="179"/>
      <c r="C9" s="179"/>
      <c r="D9" s="179"/>
      <c r="E9" s="179"/>
      <c r="F9" s="179"/>
      <c r="G9" s="179"/>
    </row>
    <row r="10" spans="1:11" ht="13.5" thickBot="1">
      <c r="A10" s="176" t="s">
        <v>61</v>
      </c>
      <c r="B10" s="177"/>
      <c r="C10" s="177"/>
      <c r="D10" s="177"/>
      <c r="E10" s="177"/>
      <c r="F10" s="177"/>
      <c r="G10" s="178"/>
    </row>
    <row r="11" spans="1:11" ht="18" customHeight="1" thickBot="1">
      <c r="A11" s="35" t="s">
        <v>9</v>
      </c>
      <c r="B11" s="35" t="s">
        <v>10</v>
      </c>
      <c r="C11" s="38" t="s">
        <v>11</v>
      </c>
      <c r="D11" s="39" t="s">
        <v>12</v>
      </c>
      <c r="E11" s="40" t="s">
        <v>13</v>
      </c>
      <c r="F11" s="36" t="s">
        <v>14</v>
      </c>
      <c r="G11" s="37" t="s">
        <v>35</v>
      </c>
    </row>
    <row r="12" spans="1:11" ht="15.75" customHeight="1">
      <c r="A12" s="21" t="s">
        <v>30</v>
      </c>
      <c r="B12" s="21" t="s">
        <v>75</v>
      </c>
      <c r="C12" s="41"/>
      <c r="D12" s="42"/>
      <c r="E12" s="42"/>
      <c r="F12" s="44">
        <f ca="1">+'orçamento '!H18</f>
        <v>0</v>
      </c>
      <c r="G12" s="45" t="e">
        <f>+F12/$F$17</f>
        <v>#DIV/0!</v>
      </c>
      <c r="H12" s="1" t="s">
        <v>17</v>
      </c>
    </row>
    <row r="13" spans="1:11" ht="17.25" customHeight="1">
      <c r="A13" s="20" t="s">
        <v>31</v>
      </c>
      <c r="B13" s="20" t="s">
        <v>85</v>
      </c>
      <c r="C13" s="20"/>
      <c r="D13" s="20"/>
      <c r="E13" s="20"/>
      <c r="F13" s="43">
        <f ca="1">+'orçamento '!H31</f>
        <v>0</v>
      </c>
      <c r="G13" s="45" t="e">
        <f>+F13/$F$17</f>
        <v>#DIV/0!</v>
      </c>
      <c r="H13" s="1" t="s">
        <v>17</v>
      </c>
    </row>
    <row r="14" spans="1:11" ht="15.95" customHeight="1">
      <c r="A14" s="20" t="s">
        <v>32</v>
      </c>
      <c r="B14" s="20" t="s">
        <v>89</v>
      </c>
      <c r="C14" s="20"/>
      <c r="D14" s="20"/>
      <c r="E14" s="20"/>
      <c r="F14" s="43">
        <f ca="1">+'orçamento '!H59</f>
        <v>0</v>
      </c>
      <c r="G14" s="45" t="e">
        <f>+F14/$F$17</f>
        <v>#DIV/0!</v>
      </c>
      <c r="H14" s="1" t="s">
        <v>17</v>
      </c>
    </row>
    <row r="15" spans="1:11" ht="15.95" customHeight="1">
      <c r="A15" s="20" t="s">
        <v>33</v>
      </c>
      <c r="B15" s="20" t="s">
        <v>98</v>
      </c>
      <c r="C15" s="20"/>
      <c r="D15" s="20"/>
      <c r="E15" s="20"/>
      <c r="F15" s="43">
        <f ca="1">+'orçamento '!H91</f>
        <v>0</v>
      </c>
      <c r="G15" s="45" t="e">
        <f>+F15/$F$17</f>
        <v>#DIV/0!</v>
      </c>
      <c r="H15" s="1" t="s">
        <v>17</v>
      </c>
    </row>
    <row r="16" spans="1:11" ht="15.95" customHeight="1" thickBot="1">
      <c r="A16" s="20" t="s">
        <v>34</v>
      </c>
      <c r="B16" s="20" t="s">
        <v>99</v>
      </c>
      <c r="C16" s="20"/>
      <c r="D16" s="20"/>
      <c r="E16" s="20"/>
      <c r="F16" s="43">
        <f ca="1">+'orçamento '!H122</f>
        <v>0</v>
      </c>
      <c r="G16" s="45" t="e">
        <f>+F16/$F$17</f>
        <v>#DIV/0!</v>
      </c>
      <c r="H16" s="1" t="s">
        <v>17</v>
      </c>
    </row>
    <row r="17" spans="1:8" ht="15.95" customHeight="1" thickBot="1">
      <c r="A17" s="173"/>
      <c r="B17" s="174"/>
      <c r="C17" s="174"/>
      <c r="D17" s="174"/>
      <c r="E17" s="175"/>
      <c r="F17" s="73">
        <f ca="1">+F12+F13+F14+F15+F16</f>
        <v>0</v>
      </c>
      <c r="G17" s="99" t="e">
        <f>+G12+G13+G14+G15+G16</f>
        <v>#DIV/0!</v>
      </c>
      <c r="H17" s="16"/>
    </row>
    <row r="18" spans="1:8">
      <c r="A18" s="4"/>
      <c r="B18" s="4"/>
      <c r="C18" s="4"/>
      <c r="D18" s="5"/>
      <c r="E18" s="5"/>
      <c r="F18" s="5"/>
    </row>
    <row r="19" spans="1:8">
      <c r="A19" s="4"/>
      <c r="B19" s="4"/>
      <c r="C19" s="4"/>
      <c r="D19" s="5"/>
      <c r="E19" s="5"/>
      <c r="F19" s="5">
        <f ca="1">+'orçamento '!H128-resumo!F17</f>
        <v>0</v>
      </c>
    </row>
    <row r="20" spans="1:8">
      <c r="A20" s="4"/>
      <c r="B20" s="4"/>
      <c r="C20" s="4"/>
      <c r="D20" s="5"/>
      <c r="E20" s="5"/>
      <c r="F20" s="3"/>
    </row>
    <row r="21" spans="1:8">
      <c r="A21" s="4"/>
      <c r="B21" s="6"/>
      <c r="C21" s="6"/>
      <c r="D21" s="7"/>
      <c r="E21" s="7"/>
      <c r="F21" s="8"/>
    </row>
    <row r="22" spans="1:8">
      <c r="A22" s="4"/>
      <c r="B22" s="6"/>
      <c r="C22" s="6"/>
      <c r="D22" s="9"/>
      <c r="E22" s="10"/>
      <c r="F22" s="8"/>
    </row>
    <row r="23" spans="1:8">
      <c r="A23" s="4"/>
      <c r="B23" s="6"/>
      <c r="C23" s="6"/>
      <c r="D23" s="7"/>
      <c r="E23" s="7"/>
      <c r="F23" s="7"/>
    </row>
    <row r="24" spans="1:8">
      <c r="A24" s="4"/>
      <c r="B24" s="6"/>
      <c r="C24" s="6"/>
      <c r="D24" s="7"/>
      <c r="E24" s="7"/>
      <c r="F24" s="7"/>
    </row>
  </sheetData>
  <mergeCells count="5">
    <mergeCell ref="A1:G1"/>
    <mergeCell ref="A17:E17"/>
    <mergeCell ref="A10:G10"/>
    <mergeCell ref="A9:G9"/>
    <mergeCell ref="A5:G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6"/>
  <sheetViews>
    <sheetView showGridLines="0" zoomScaleNormal="100" zoomScaleSheetLayoutView="100" workbookViewId="0">
      <selection activeCell="A11" sqref="A11:F11"/>
    </sheetView>
  </sheetViews>
  <sheetFormatPr defaultRowHeight="11.25"/>
  <cols>
    <col min="1" max="1" width="9.140625" style="22"/>
    <col min="2" max="2" width="77.28515625" style="1" customWidth="1"/>
    <col min="3" max="3" width="6.85546875" style="22" customWidth="1"/>
    <col min="4" max="4" width="6.7109375" style="28" bestFit="1" customWidth="1"/>
    <col min="5" max="5" width="11" style="28" bestFit="1" customWidth="1"/>
    <col min="6" max="6" width="20.42578125" style="28" customWidth="1"/>
    <col min="7" max="7" width="10.7109375" style="28" customWidth="1"/>
    <col min="8" max="8" width="12.140625" style="28" bestFit="1" customWidth="1"/>
    <col min="9" max="9" width="7" style="23" bestFit="1" customWidth="1"/>
    <col min="10" max="10" width="9.140625" style="1"/>
    <col min="11" max="11" width="11.140625" style="1" bestFit="1" customWidth="1"/>
    <col min="12" max="13" width="9.140625" style="1"/>
    <col min="14" max="14" width="48.42578125" style="1" customWidth="1"/>
    <col min="15" max="16384" width="9.140625" style="1"/>
  </cols>
  <sheetData>
    <row r="1" spans="1:9" customFormat="1" ht="54.75" customHeight="1">
      <c r="A1" s="172"/>
      <c r="B1" s="172"/>
      <c r="C1" s="172"/>
      <c r="D1" s="172"/>
      <c r="E1" s="172"/>
      <c r="F1" s="172"/>
      <c r="G1" s="172"/>
      <c r="H1" s="172"/>
      <c r="I1" s="172"/>
    </row>
    <row r="2" spans="1:9" customFormat="1" ht="12.75">
      <c r="E2" s="28"/>
      <c r="F2" s="28"/>
      <c r="G2" s="201"/>
      <c r="H2" s="201"/>
      <c r="I2" s="116"/>
    </row>
    <row r="3" spans="1:9" customFormat="1" ht="12.75">
      <c r="E3" s="28"/>
      <c r="F3" s="28"/>
      <c r="G3" s="201"/>
      <c r="H3" s="201"/>
      <c r="I3" s="115"/>
    </row>
    <row r="4" spans="1:9" customFormat="1" ht="25.5">
      <c r="E4" s="28"/>
      <c r="F4" s="28"/>
      <c r="G4" s="202" t="s">
        <v>58</v>
      </c>
      <c r="H4" s="202"/>
      <c r="I4" s="117" t="s">
        <v>167</v>
      </c>
    </row>
    <row r="5" spans="1:9" customFormat="1" ht="12.75"/>
    <row r="6" spans="1:9" customFormat="1" ht="12.75">
      <c r="A6" s="197"/>
      <c r="B6" s="197"/>
      <c r="C6" s="197"/>
      <c r="D6" s="197"/>
      <c r="E6" s="197"/>
      <c r="F6" s="197"/>
      <c r="G6" s="197"/>
      <c r="H6" s="197"/>
      <c r="I6" s="197"/>
    </row>
    <row r="7" spans="1:9" customFormat="1" ht="12.75">
      <c r="A7" s="203"/>
      <c r="B7" s="204"/>
      <c r="C7" s="204"/>
      <c r="D7" s="204"/>
      <c r="E7" s="204"/>
      <c r="F7" s="204"/>
    </row>
    <row r="8" spans="1:9" customFormat="1" ht="12.75">
      <c r="A8" s="188" t="s">
        <v>2</v>
      </c>
      <c r="B8" s="188"/>
      <c r="C8" s="188"/>
      <c r="D8" s="188"/>
      <c r="E8" s="188"/>
      <c r="F8" s="188"/>
      <c r="G8" s="188"/>
      <c r="H8" s="188"/>
      <c r="I8" s="188"/>
    </row>
    <row r="9" spans="1:9" customFormat="1" ht="12.75">
      <c r="A9" s="205" t="s">
        <v>59</v>
      </c>
      <c r="B9" s="205"/>
      <c r="C9" s="205"/>
      <c r="D9" s="205"/>
      <c r="E9" s="205"/>
      <c r="F9" s="205"/>
      <c r="G9" s="140"/>
      <c r="H9" s="140"/>
      <c r="I9" s="140"/>
    </row>
    <row r="10" spans="1:9" customFormat="1" ht="12.75">
      <c r="A10" s="181" t="s">
        <v>224</v>
      </c>
      <c r="B10" s="181"/>
      <c r="C10" s="181"/>
      <c r="D10" s="181"/>
      <c r="E10" s="181"/>
      <c r="F10" s="181"/>
      <c r="G10" s="181"/>
      <c r="H10" s="140"/>
      <c r="I10" s="140"/>
    </row>
    <row r="11" spans="1:9" customFormat="1" ht="12.75">
      <c r="A11" s="189" t="s">
        <v>105</v>
      </c>
      <c r="B11" s="188"/>
      <c r="C11" s="188"/>
      <c r="D11" s="188"/>
      <c r="E11" s="188"/>
      <c r="F11" s="188"/>
      <c r="G11" s="140"/>
      <c r="H11" s="140"/>
      <c r="I11" s="140"/>
    </row>
    <row r="12" spans="1:9" customFormat="1" ht="12.75">
      <c r="A12" s="189" t="s">
        <v>225</v>
      </c>
      <c r="B12" s="188"/>
      <c r="C12" s="188"/>
      <c r="D12" s="188"/>
      <c r="E12" s="188"/>
      <c r="F12" s="188"/>
      <c r="G12" s="140"/>
      <c r="H12" s="140"/>
      <c r="I12" s="140"/>
    </row>
    <row r="13" spans="1:9" customFormat="1" ht="12.75">
      <c r="A13" s="188" t="s">
        <v>226</v>
      </c>
      <c r="B13" s="188"/>
      <c r="C13" s="188"/>
      <c r="D13" s="188"/>
      <c r="E13" s="188"/>
      <c r="F13" s="188"/>
    </row>
    <row r="14" spans="1:9" customFormat="1" ht="16.5" thickBot="1">
      <c r="A14" s="184"/>
      <c r="B14" s="185"/>
      <c r="C14" s="185"/>
      <c r="D14" s="185"/>
      <c r="E14" s="185"/>
      <c r="F14" s="185"/>
      <c r="G14" s="185"/>
      <c r="H14" s="185"/>
      <c r="I14" s="185"/>
    </row>
    <row r="15" spans="1:9" customFormat="1" ht="26.25" customHeight="1" thickBot="1">
      <c r="A15" s="198" t="s">
        <v>60</v>
      </c>
      <c r="B15" s="199"/>
      <c r="C15" s="199"/>
      <c r="D15" s="199"/>
      <c r="E15" s="199"/>
      <c r="F15" s="199"/>
      <c r="G15" s="199"/>
      <c r="H15" s="199"/>
      <c r="I15" s="200"/>
    </row>
    <row r="16" spans="1:9" ht="26.25" customHeight="1" thickBot="1">
      <c r="A16" s="186" t="s">
        <v>36</v>
      </c>
      <c r="B16" s="190" t="s">
        <v>10</v>
      </c>
      <c r="C16" s="186" t="s">
        <v>54</v>
      </c>
      <c r="D16" s="192" t="s">
        <v>12</v>
      </c>
      <c r="E16" s="100" t="s">
        <v>55</v>
      </c>
      <c r="F16" s="101" t="s">
        <v>56</v>
      </c>
      <c r="G16" s="102" t="s">
        <v>57</v>
      </c>
      <c r="H16" s="182" t="s">
        <v>14</v>
      </c>
      <c r="I16" s="182" t="s">
        <v>35</v>
      </c>
    </row>
    <row r="17" spans="1:9" ht="47.25" customHeight="1" thickBot="1">
      <c r="A17" s="187"/>
      <c r="B17" s="191"/>
      <c r="C17" s="187"/>
      <c r="D17" s="193"/>
      <c r="E17" s="103" t="s">
        <v>53</v>
      </c>
      <c r="F17" s="104" t="s">
        <v>7</v>
      </c>
      <c r="G17" s="105" t="s">
        <v>8</v>
      </c>
      <c r="H17" s="183"/>
      <c r="I17" s="183"/>
    </row>
    <row r="18" spans="1:9" ht="18" customHeight="1" thickBot="1">
      <c r="A18" s="68" t="s">
        <v>30</v>
      </c>
      <c r="B18" s="128" t="s">
        <v>75</v>
      </c>
      <c r="C18" s="114"/>
      <c r="D18" s="119"/>
      <c r="E18" s="118"/>
      <c r="F18" s="109"/>
      <c r="G18" s="109"/>
      <c r="H18" s="146">
        <f>SUM(H19:H30)</f>
        <v>0</v>
      </c>
      <c r="I18" s="113" t="e">
        <f t="shared" ref="I18:I35" si="0">H18/$H$128</f>
        <v>#DIV/0!</v>
      </c>
    </row>
    <row r="19" spans="1:9" ht="18" customHeight="1">
      <c r="A19" s="132" t="s">
        <v>16</v>
      </c>
      <c r="B19" s="135" t="s">
        <v>122</v>
      </c>
      <c r="C19" s="18" t="s">
        <v>52</v>
      </c>
      <c r="D19" s="125">
        <v>1</v>
      </c>
      <c r="E19" s="151"/>
      <c r="F19" s="143">
        <f t="shared" ref="F19:F26" si="1">ROUND(+E19*1.228,2)</f>
        <v>0</v>
      </c>
      <c r="G19" s="26"/>
      <c r="H19" s="143">
        <f t="shared" ref="H19:H24" si="2">+F19*D19</f>
        <v>0</v>
      </c>
      <c r="I19" s="70" t="e">
        <f t="shared" si="0"/>
        <v>#DIV/0!</v>
      </c>
    </row>
    <row r="20" spans="1:9" ht="18" customHeight="1">
      <c r="A20" s="132" t="s">
        <v>106</v>
      </c>
      <c r="B20" s="135" t="s">
        <v>76</v>
      </c>
      <c r="C20" s="18" t="s">
        <v>52</v>
      </c>
      <c r="D20" s="125">
        <v>1</v>
      </c>
      <c r="E20" s="151"/>
      <c r="F20" s="143">
        <f t="shared" si="1"/>
        <v>0</v>
      </c>
      <c r="G20" s="26"/>
      <c r="H20" s="143">
        <f t="shared" si="2"/>
        <v>0</v>
      </c>
      <c r="I20" s="70" t="e">
        <f t="shared" si="0"/>
        <v>#DIV/0!</v>
      </c>
    </row>
    <row r="21" spans="1:9" ht="18" customHeight="1">
      <c r="A21" s="132" t="s">
        <v>107</v>
      </c>
      <c r="B21" s="136" t="s">
        <v>18</v>
      </c>
      <c r="C21" s="18" t="s">
        <v>52</v>
      </c>
      <c r="D21" s="125">
        <v>1</v>
      </c>
      <c r="E21" s="151"/>
      <c r="F21" s="143">
        <f t="shared" si="1"/>
        <v>0</v>
      </c>
      <c r="G21" s="27"/>
      <c r="H21" s="147">
        <f t="shared" si="2"/>
        <v>0</v>
      </c>
      <c r="I21" s="70" t="e">
        <f t="shared" si="0"/>
        <v>#DIV/0!</v>
      </c>
    </row>
    <row r="22" spans="1:9" ht="18" customHeight="1">
      <c r="A22" s="132" t="s">
        <v>108</v>
      </c>
      <c r="B22" s="133" t="s">
        <v>77</v>
      </c>
      <c r="C22" s="18" t="s">
        <v>52</v>
      </c>
      <c r="D22" s="125">
        <v>1</v>
      </c>
      <c r="E22" s="151"/>
      <c r="F22" s="143">
        <f t="shared" si="1"/>
        <v>0</v>
      </c>
      <c r="G22" s="27"/>
      <c r="H22" s="147">
        <f t="shared" si="2"/>
        <v>0</v>
      </c>
      <c r="I22" s="70" t="e">
        <f t="shared" si="0"/>
        <v>#DIV/0!</v>
      </c>
    </row>
    <row r="23" spans="1:9" ht="18" customHeight="1">
      <c r="A23" s="132" t="s">
        <v>109</v>
      </c>
      <c r="B23" s="133" t="s">
        <v>78</v>
      </c>
      <c r="C23" s="18" t="s">
        <v>52</v>
      </c>
      <c r="D23" s="125">
        <v>1</v>
      </c>
      <c r="E23" s="151"/>
      <c r="F23" s="143">
        <f t="shared" si="1"/>
        <v>0</v>
      </c>
      <c r="G23" s="27"/>
      <c r="H23" s="147">
        <f t="shared" si="2"/>
        <v>0</v>
      </c>
      <c r="I23" s="70" t="e">
        <f t="shared" si="0"/>
        <v>#DIV/0!</v>
      </c>
    </row>
    <row r="24" spans="1:9" ht="18" customHeight="1">
      <c r="A24" s="132" t="s">
        <v>110</v>
      </c>
      <c r="B24" s="133" t="s">
        <v>79</v>
      </c>
      <c r="C24" s="18" t="s">
        <v>52</v>
      </c>
      <c r="D24" s="125">
        <v>1</v>
      </c>
      <c r="E24" s="151"/>
      <c r="F24" s="143">
        <f t="shared" si="1"/>
        <v>0</v>
      </c>
      <c r="G24" s="27"/>
      <c r="H24" s="147">
        <f t="shared" si="2"/>
        <v>0</v>
      </c>
      <c r="I24" s="70" t="e">
        <f t="shared" si="0"/>
        <v>#DIV/0!</v>
      </c>
    </row>
    <row r="25" spans="1:9" ht="18" customHeight="1">
      <c r="A25" s="132" t="s">
        <v>111</v>
      </c>
      <c r="B25" s="133" t="s">
        <v>80</v>
      </c>
      <c r="C25" s="18" t="s">
        <v>52</v>
      </c>
      <c r="D25" s="125">
        <v>1</v>
      </c>
      <c r="E25" s="152"/>
      <c r="F25" s="143">
        <f t="shared" si="1"/>
        <v>0</v>
      </c>
      <c r="G25" s="27"/>
      <c r="H25" s="147">
        <f t="shared" ref="H25:H30" si="3">+F25*D25</f>
        <v>0</v>
      </c>
      <c r="I25" s="70" t="e">
        <f t="shared" si="0"/>
        <v>#DIV/0!</v>
      </c>
    </row>
    <row r="26" spans="1:9" ht="18" customHeight="1">
      <c r="A26" s="132" t="s">
        <v>112</v>
      </c>
      <c r="B26" s="133" t="s">
        <v>81</v>
      </c>
      <c r="C26" s="18" t="s">
        <v>52</v>
      </c>
      <c r="D26" s="125">
        <v>1</v>
      </c>
      <c r="E26" s="152"/>
      <c r="F26" s="143">
        <f t="shared" si="1"/>
        <v>0</v>
      </c>
      <c r="G26" s="27"/>
      <c r="H26" s="147">
        <f t="shared" si="3"/>
        <v>0</v>
      </c>
      <c r="I26" s="70" t="e">
        <f t="shared" si="0"/>
        <v>#DIV/0!</v>
      </c>
    </row>
    <row r="27" spans="1:9" ht="18" customHeight="1">
      <c r="A27" s="132" t="s">
        <v>113</v>
      </c>
      <c r="B27" s="133" t="s">
        <v>82</v>
      </c>
      <c r="C27" s="18" t="s">
        <v>52</v>
      </c>
      <c r="D27" s="125">
        <v>1</v>
      </c>
      <c r="E27" s="153"/>
      <c r="F27" s="143">
        <f>ROUND(+E27*1.228,2)</f>
        <v>0</v>
      </c>
      <c r="G27" s="27"/>
      <c r="H27" s="147">
        <f t="shared" si="3"/>
        <v>0</v>
      </c>
      <c r="I27" s="70" t="e">
        <f t="shared" si="0"/>
        <v>#DIV/0!</v>
      </c>
    </row>
    <row r="28" spans="1:9" ht="18" customHeight="1">
      <c r="A28" s="132" t="s">
        <v>114</v>
      </c>
      <c r="B28" s="133" t="s">
        <v>83</v>
      </c>
      <c r="C28" s="18" t="s">
        <v>52</v>
      </c>
      <c r="D28" s="125">
        <v>1</v>
      </c>
      <c r="E28" s="153"/>
      <c r="F28" s="143">
        <f>ROUND(+E28*1.228,2)</f>
        <v>0</v>
      </c>
      <c r="G28" s="27"/>
      <c r="H28" s="147">
        <f t="shared" si="3"/>
        <v>0</v>
      </c>
      <c r="I28" s="70" t="e">
        <f t="shared" si="0"/>
        <v>#DIV/0!</v>
      </c>
    </row>
    <row r="29" spans="1:9" ht="18" customHeight="1">
      <c r="A29" s="132" t="s">
        <v>115</v>
      </c>
      <c r="B29" s="133" t="s">
        <v>217</v>
      </c>
      <c r="C29" s="18" t="s">
        <v>52</v>
      </c>
      <c r="D29" s="125">
        <v>1</v>
      </c>
      <c r="E29" s="153"/>
      <c r="F29" s="143">
        <f>ROUND(+E29*1.228,2)</f>
        <v>0</v>
      </c>
      <c r="G29" s="27"/>
      <c r="H29" s="147">
        <f t="shared" si="3"/>
        <v>0</v>
      </c>
      <c r="I29" s="70" t="e">
        <f t="shared" si="0"/>
        <v>#DIV/0!</v>
      </c>
    </row>
    <row r="30" spans="1:9" ht="18" customHeight="1" thickBot="1">
      <c r="A30" s="132" t="s">
        <v>121</v>
      </c>
      <c r="B30" s="133" t="s">
        <v>84</v>
      </c>
      <c r="C30" s="18" t="s">
        <v>52</v>
      </c>
      <c r="D30" s="125">
        <v>1</v>
      </c>
      <c r="E30" s="153"/>
      <c r="F30" s="143">
        <f>ROUND(+E30*1.228,2)</f>
        <v>0</v>
      </c>
      <c r="G30" s="27"/>
      <c r="H30" s="147">
        <f t="shared" si="3"/>
        <v>0</v>
      </c>
      <c r="I30" s="70" t="e">
        <f t="shared" si="0"/>
        <v>#DIV/0!</v>
      </c>
    </row>
    <row r="31" spans="1:9" ht="17.25" customHeight="1" thickBot="1">
      <c r="A31" s="68" t="s">
        <v>31</v>
      </c>
      <c r="B31" s="122" t="s">
        <v>85</v>
      </c>
      <c r="C31" s="108"/>
      <c r="D31" s="119"/>
      <c r="E31" s="141"/>
      <c r="F31" s="144"/>
      <c r="G31" s="109"/>
      <c r="H31" s="146">
        <f>SUM(H32:H58)-(H34)</f>
        <v>0</v>
      </c>
      <c r="I31" s="113" t="e">
        <f t="shared" si="0"/>
        <v>#DIV/0!</v>
      </c>
    </row>
    <row r="32" spans="1:9" ht="18" customHeight="1">
      <c r="A32" s="132" t="s">
        <v>19</v>
      </c>
      <c r="B32" s="133" t="s">
        <v>86</v>
      </c>
      <c r="C32" s="18" t="s">
        <v>52</v>
      </c>
      <c r="D32" s="125">
        <v>1</v>
      </c>
      <c r="E32" s="151"/>
      <c r="F32" s="143">
        <f>ROUND(+E32*1.228,2)</f>
        <v>0</v>
      </c>
      <c r="G32" s="26"/>
      <c r="H32" s="148">
        <f>+F32*D32</f>
        <v>0</v>
      </c>
      <c r="I32" s="70" t="e">
        <f t="shared" si="0"/>
        <v>#DIV/0!</v>
      </c>
    </row>
    <row r="33" spans="1:9" ht="18" customHeight="1">
      <c r="A33" s="132" t="s">
        <v>20</v>
      </c>
      <c r="B33" s="133" t="s">
        <v>87</v>
      </c>
      <c r="C33" s="18" t="s">
        <v>52</v>
      </c>
      <c r="D33" s="125">
        <v>1</v>
      </c>
      <c r="E33" s="152"/>
      <c r="F33" s="143">
        <f>ROUND(+E33*1.228,2)</f>
        <v>0</v>
      </c>
      <c r="G33" s="27"/>
      <c r="H33" s="149">
        <f>+F33*D33</f>
        <v>0</v>
      </c>
      <c r="I33" s="70" t="e">
        <f t="shared" si="0"/>
        <v>#DIV/0!</v>
      </c>
    </row>
    <row r="34" spans="1:9" ht="18" customHeight="1">
      <c r="A34" s="132" t="s">
        <v>21</v>
      </c>
      <c r="B34" s="133" t="s">
        <v>96</v>
      </c>
      <c r="C34" s="18" t="s">
        <v>52</v>
      </c>
      <c r="D34" s="125">
        <v>1</v>
      </c>
      <c r="E34" s="151"/>
      <c r="F34" s="143">
        <f>ROUND(+E34*1.228,2)</f>
        <v>0</v>
      </c>
      <c r="G34" s="27"/>
      <c r="H34" s="149">
        <f>+F34*D34</f>
        <v>0</v>
      </c>
      <c r="I34" s="70" t="e">
        <f t="shared" si="0"/>
        <v>#DIV/0!</v>
      </c>
    </row>
    <row r="35" spans="1:9" ht="18" customHeight="1">
      <c r="A35" s="71" t="s">
        <v>123</v>
      </c>
      <c r="B35" s="121" t="s">
        <v>124</v>
      </c>
      <c r="C35" s="18" t="s">
        <v>52</v>
      </c>
      <c r="D35" s="125">
        <v>1</v>
      </c>
      <c r="E35" s="151"/>
      <c r="F35" s="143">
        <f t="shared" ref="F35:F56" si="4">ROUND(+E35*1.228,2)</f>
        <v>0</v>
      </c>
      <c r="G35" s="27"/>
      <c r="H35" s="149">
        <f>+F35*D35</f>
        <v>0</v>
      </c>
      <c r="I35" s="70" t="e">
        <f t="shared" si="0"/>
        <v>#DIV/0!</v>
      </c>
    </row>
    <row r="36" spans="1:9" ht="18" customHeight="1">
      <c r="A36" s="32" t="s">
        <v>146</v>
      </c>
      <c r="B36" s="121" t="s">
        <v>125</v>
      </c>
      <c r="C36" s="18" t="s">
        <v>52</v>
      </c>
      <c r="D36" s="125">
        <v>1</v>
      </c>
      <c r="E36" s="151"/>
      <c r="F36" s="143">
        <f t="shared" si="4"/>
        <v>0</v>
      </c>
      <c r="G36" s="27"/>
      <c r="H36" s="149">
        <f t="shared" ref="H36:H56" si="5">+F36*D36</f>
        <v>0</v>
      </c>
      <c r="I36" s="70" t="e">
        <f t="shared" ref="I36:I56" si="6">H36/$H$128</f>
        <v>#DIV/0!</v>
      </c>
    </row>
    <row r="37" spans="1:9" ht="18" customHeight="1">
      <c r="A37" s="32" t="s">
        <v>147</v>
      </c>
      <c r="B37" s="121" t="s">
        <v>128</v>
      </c>
      <c r="C37" s="18" t="s">
        <v>52</v>
      </c>
      <c r="D37" s="125">
        <v>1</v>
      </c>
      <c r="E37" s="151"/>
      <c r="F37" s="143">
        <f t="shared" si="4"/>
        <v>0</v>
      </c>
      <c r="G37" s="27"/>
      <c r="H37" s="149">
        <f t="shared" si="5"/>
        <v>0</v>
      </c>
      <c r="I37" s="70" t="e">
        <f t="shared" si="6"/>
        <v>#DIV/0!</v>
      </c>
    </row>
    <row r="38" spans="1:9" ht="18" customHeight="1">
      <c r="A38" s="32" t="s">
        <v>148</v>
      </c>
      <c r="B38" s="121" t="s">
        <v>129</v>
      </c>
      <c r="C38" s="18" t="s">
        <v>52</v>
      </c>
      <c r="D38" s="125">
        <v>1</v>
      </c>
      <c r="E38" s="151"/>
      <c r="F38" s="143">
        <f t="shared" si="4"/>
        <v>0</v>
      </c>
      <c r="G38" s="27"/>
      <c r="H38" s="149">
        <f t="shared" si="5"/>
        <v>0</v>
      </c>
      <c r="I38" s="70" t="e">
        <f t="shared" si="6"/>
        <v>#DIV/0!</v>
      </c>
    </row>
    <row r="39" spans="1:9" ht="18" customHeight="1">
      <c r="A39" s="129" t="s">
        <v>149</v>
      </c>
      <c r="B39" s="121" t="s">
        <v>130</v>
      </c>
      <c r="C39" s="18" t="s">
        <v>52</v>
      </c>
      <c r="D39" s="125">
        <v>1</v>
      </c>
      <c r="E39" s="151"/>
      <c r="F39" s="143">
        <f t="shared" si="4"/>
        <v>0</v>
      </c>
      <c r="G39" s="27"/>
      <c r="H39" s="149">
        <f t="shared" si="5"/>
        <v>0</v>
      </c>
      <c r="I39" s="70" t="e">
        <f t="shared" si="6"/>
        <v>#DIV/0!</v>
      </c>
    </row>
    <row r="40" spans="1:9" ht="18" customHeight="1">
      <c r="A40" s="32" t="s">
        <v>150</v>
      </c>
      <c r="B40" s="121" t="s">
        <v>131</v>
      </c>
      <c r="C40" s="18" t="s">
        <v>52</v>
      </c>
      <c r="D40" s="125">
        <v>1</v>
      </c>
      <c r="E40" s="151"/>
      <c r="F40" s="143">
        <f t="shared" si="4"/>
        <v>0</v>
      </c>
      <c r="G40" s="27"/>
      <c r="H40" s="149">
        <f t="shared" si="5"/>
        <v>0</v>
      </c>
      <c r="I40" s="70" t="e">
        <f t="shared" si="6"/>
        <v>#DIV/0!</v>
      </c>
    </row>
    <row r="41" spans="1:9" ht="18" customHeight="1">
      <c r="A41" s="71" t="s">
        <v>151</v>
      </c>
      <c r="B41" s="130" t="s">
        <v>132</v>
      </c>
      <c r="C41" s="18" t="s">
        <v>52</v>
      </c>
      <c r="D41" s="125">
        <v>1</v>
      </c>
      <c r="E41" s="151"/>
      <c r="F41" s="143">
        <f t="shared" si="4"/>
        <v>0</v>
      </c>
      <c r="G41" s="27"/>
      <c r="H41" s="149">
        <f t="shared" si="5"/>
        <v>0</v>
      </c>
      <c r="I41" s="70" t="e">
        <f t="shared" si="6"/>
        <v>#DIV/0!</v>
      </c>
    </row>
    <row r="42" spans="1:9" ht="18" customHeight="1">
      <c r="A42" s="71" t="s">
        <v>152</v>
      </c>
      <c r="B42" s="130" t="s">
        <v>126</v>
      </c>
      <c r="C42" s="18" t="s">
        <v>52</v>
      </c>
      <c r="D42" s="125">
        <v>1</v>
      </c>
      <c r="E42" s="151"/>
      <c r="F42" s="143">
        <f t="shared" si="4"/>
        <v>0</v>
      </c>
      <c r="G42" s="27"/>
      <c r="H42" s="149">
        <f t="shared" si="5"/>
        <v>0</v>
      </c>
      <c r="I42" s="70" t="e">
        <f t="shared" si="6"/>
        <v>#DIV/0!</v>
      </c>
    </row>
    <row r="43" spans="1:9" ht="18" customHeight="1">
      <c r="A43" s="71" t="s">
        <v>153</v>
      </c>
      <c r="B43" s="130" t="s">
        <v>133</v>
      </c>
      <c r="C43" s="18" t="s">
        <v>52</v>
      </c>
      <c r="D43" s="125">
        <v>1</v>
      </c>
      <c r="E43" s="151"/>
      <c r="F43" s="143">
        <f t="shared" si="4"/>
        <v>0</v>
      </c>
      <c r="G43" s="27"/>
      <c r="H43" s="149">
        <f t="shared" si="5"/>
        <v>0</v>
      </c>
      <c r="I43" s="70" t="e">
        <f t="shared" si="6"/>
        <v>#DIV/0!</v>
      </c>
    </row>
    <row r="44" spans="1:9" ht="18" customHeight="1">
      <c r="A44" s="71" t="s">
        <v>154</v>
      </c>
      <c r="B44" s="130" t="s">
        <v>134</v>
      </c>
      <c r="C44" s="18" t="s">
        <v>52</v>
      </c>
      <c r="D44" s="125">
        <v>1</v>
      </c>
      <c r="E44" s="151"/>
      <c r="F44" s="143">
        <f t="shared" si="4"/>
        <v>0</v>
      </c>
      <c r="G44" s="27"/>
      <c r="H44" s="149">
        <f t="shared" si="5"/>
        <v>0</v>
      </c>
      <c r="I44" s="70" t="e">
        <f t="shared" si="6"/>
        <v>#DIV/0!</v>
      </c>
    </row>
    <row r="45" spans="1:9" ht="18" customHeight="1">
      <c r="A45" s="71" t="s">
        <v>155</v>
      </c>
      <c r="B45" s="130" t="s">
        <v>135</v>
      </c>
      <c r="C45" s="18" t="s">
        <v>52</v>
      </c>
      <c r="D45" s="125">
        <v>1</v>
      </c>
      <c r="E45" s="151"/>
      <c r="F45" s="143">
        <f t="shared" si="4"/>
        <v>0</v>
      </c>
      <c r="G45" s="27"/>
      <c r="H45" s="149">
        <f t="shared" si="5"/>
        <v>0</v>
      </c>
      <c r="I45" s="70" t="e">
        <f t="shared" si="6"/>
        <v>#DIV/0!</v>
      </c>
    </row>
    <row r="46" spans="1:9" ht="18" customHeight="1">
      <c r="A46" s="71" t="s">
        <v>156</v>
      </c>
      <c r="B46" s="130" t="s">
        <v>136</v>
      </c>
      <c r="C46" s="18" t="s">
        <v>52</v>
      </c>
      <c r="D46" s="125">
        <v>1</v>
      </c>
      <c r="E46" s="151"/>
      <c r="F46" s="143">
        <f t="shared" si="4"/>
        <v>0</v>
      </c>
      <c r="G46" s="27"/>
      <c r="H46" s="149">
        <f t="shared" si="5"/>
        <v>0</v>
      </c>
      <c r="I46" s="70" t="e">
        <f t="shared" si="6"/>
        <v>#DIV/0!</v>
      </c>
    </row>
    <row r="47" spans="1:9" ht="18" customHeight="1">
      <c r="A47" s="71" t="s">
        <v>157</v>
      </c>
      <c r="B47" s="121" t="s">
        <v>137</v>
      </c>
      <c r="C47" s="18" t="s">
        <v>52</v>
      </c>
      <c r="D47" s="125">
        <v>1</v>
      </c>
      <c r="E47" s="151"/>
      <c r="F47" s="143">
        <f t="shared" si="4"/>
        <v>0</v>
      </c>
      <c r="G47" s="27"/>
      <c r="H47" s="149">
        <f t="shared" si="5"/>
        <v>0</v>
      </c>
      <c r="I47" s="70" t="e">
        <f t="shared" si="6"/>
        <v>#DIV/0!</v>
      </c>
    </row>
    <row r="48" spans="1:9" ht="18" customHeight="1">
      <c r="A48" s="71" t="s">
        <v>158</v>
      </c>
      <c r="B48" s="121" t="s">
        <v>127</v>
      </c>
      <c r="C48" s="18" t="s">
        <v>52</v>
      </c>
      <c r="D48" s="125">
        <v>1</v>
      </c>
      <c r="E48" s="151"/>
      <c r="F48" s="143">
        <f t="shared" si="4"/>
        <v>0</v>
      </c>
      <c r="G48" s="27"/>
      <c r="H48" s="149">
        <f t="shared" si="5"/>
        <v>0</v>
      </c>
      <c r="I48" s="70" t="e">
        <f t="shared" si="6"/>
        <v>#DIV/0!</v>
      </c>
    </row>
    <row r="49" spans="1:12" ht="18" customHeight="1">
      <c r="A49" s="71" t="s">
        <v>159</v>
      </c>
      <c r="B49" s="1" t="s">
        <v>138</v>
      </c>
      <c r="C49" s="18" t="s">
        <v>52</v>
      </c>
      <c r="D49" s="125">
        <v>1</v>
      </c>
      <c r="E49" s="151"/>
      <c r="F49" s="143">
        <f t="shared" si="4"/>
        <v>0</v>
      </c>
      <c r="G49" s="27"/>
      <c r="H49" s="149">
        <f t="shared" si="5"/>
        <v>0</v>
      </c>
      <c r="I49" s="70" t="e">
        <f t="shared" si="6"/>
        <v>#DIV/0!</v>
      </c>
    </row>
    <row r="50" spans="1:12" ht="18" customHeight="1">
      <c r="A50" s="71" t="s">
        <v>160</v>
      </c>
      <c r="B50" s="129" t="s">
        <v>139</v>
      </c>
      <c r="C50" s="18" t="s">
        <v>52</v>
      </c>
      <c r="D50" s="125">
        <v>1</v>
      </c>
      <c r="E50" s="151"/>
      <c r="F50" s="143">
        <f t="shared" si="4"/>
        <v>0</v>
      </c>
      <c r="G50" s="27"/>
      <c r="H50" s="149">
        <f t="shared" si="5"/>
        <v>0</v>
      </c>
      <c r="I50" s="70" t="e">
        <f t="shared" si="6"/>
        <v>#DIV/0!</v>
      </c>
    </row>
    <row r="51" spans="1:12" ht="18" customHeight="1">
      <c r="A51" s="71" t="s">
        <v>161</v>
      </c>
      <c r="B51" s="121" t="s">
        <v>140</v>
      </c>
      <c r="C51" s="18" t="s">
        <v>52</v>
      </c>
      <c r="D51" s="125">
        <v>1</v>
      </c>
      <c r="E51" s="151"/>
      <c r="F51" s="143">
        <f t="shared" si="4"/>
        <v>0</v>
      </c>
      <c r="G51" s="27"/>
      <c r="H51" s="149">
        <f t="shared" si="5"/>
        <v>0</v>
      </c>
      <c r="I51" s="70" t="e">
        <f t="shared" si="6"/>
        <v>#DIV/0!</v>
      </c>
    </row>
    <row r="52" spans="1:12" ht="18" customHeight="1">
      <c r="A52" s="71" t="s">
        <v>162</v>
      </c>
      <c r="B52" s="121" t="s">
        <v>141</v>
      </c>
      <c r="C52" s="18" t="s">
        <v>52</v>
      </c>
      <c r="D52" s="125">
        <v>1</v>
      </c>
      <c r="E52" s="151"/>
      <c r="F52" s="143">
        <f t="shared" si="4"/>
        <v>0</v>
      </c>
      <c r="G52" s="27"/>
      <c r="H52" s="149">
        <f t="shared" si="5"/>
        <v>0</v>
      </c>
      <c r="I52" s="70" t="e">
        <f t="shared" si="6"/>
        <v>#DIV/0!</v>
      </c>
    </row>
    <row r="53" spans="1:12" ht="18" customHeight="1">
      <c r="A53" s="71" t="s">
        <v>163</v>
      </c>
      <c r="B53" s="121" t="s">
        <v>142</v>
      </c>
      <c r="C53" s="18" t="s">
        <v>52</v>
      </c>
      <c r="D53" s="125">
        <v>1</v>
      </c>
      <c r="E53" s="151"/>
      <c r="F53" s="143">
        <f t="shared" si="4"/>
        <v>0</v>
      </c>
      <c r="G53" s="27"/>
      <c r="H53" s="149">
        <f t="shared" si="5"/>
        <v>0</v>
      </c>
      <c r="I53" s="70" t="e">
        <f t="shared" si="6"/>
        <v>#DIV/0!</v>
      </c>
    </row>
    <row r="54" spans="1:12" ht="18" customHeight="1">
      <c r="A54" s="71" t="s">
        <v>164</v>
      </c>
      <c r="B54" s="121" t="s">
        <v>143</v>
      </c>
      <c r="C54" s="18" t="s">
        <v>52</v>
      </c>
      <c r="D54" s="125">
        <v>1</v>
      </c>
      <c r="E54" s="151"/>
      <c r="F54" s="143">
        <f t="shared" si="4"/>
        <v>0</v>
      </c>
      <c r="G54" s="27"/>
      <c r="H54" s="149">
        <f t="shared" si="5"/>
        <v>0</v>
      </c>
      <c r="I54" s="70" t="e">
        <f t="shared" si="6"/>
        <v>#DIV/0!</v>
      </c>
    </row>
    <row r="55" spans="1:12" ht="18" customHeight="1">
      <c r="A55" s="71" t="s">
        <v>165</v>
      </c>
      <c r="B55" s="121" t="s">
        <v>144</v>
      </c>
      <c r="C55" s="18" t="s">
        <v>52</v>
      </c>
      <c r="D55" s="125">
        <v>1</v>
      </c>
      <c r="E55" s="151"/>
      <c r="F55" s="143">
        <f t="shared" si="4"/>
        <v>0</v>
      </c>
      <c r="G55" s="27"/>
      <c r="H55" s="149">
        <f t="shared" si="5"/>
        <v>0</v>
      </c>
      <c r="I55" s="70" t="e">
        <f t="shared" si="6"/>
        <v>#DIV/0!</v>
      </c>
    </row>
    <row r="56" spans="1:12" ht="18" customHeight="1">
      <c r="A56" s="71" t="s">
        <v>166</v>
      </c>
      <c r="B56" s="121" t="s">
        <v>145</v>
      </c>
      <c r="C56" s="18" t="s">
        <v>52</v>
      </c>
      <c r="D56" s="125">
        <v>1</v>
      </c>
      <c r="E56" s="151"/>
      <c r="F56" s="143">
        <f t="shared" si="4"/>
        <v>0</v>
      </c>
      <c r="G56" s="27"/>
      <c r="H56" s="149">
        <f t="shared" si="5"/>
        <v>0</v>
      </c>
      <c r="I56" s="70" t="e">
        <f t="shared" si="6"/>
        <v>#DIV/0!</v>
      </c>
    </row>
    <row r="57" spans="1:12" ht="18" customHeight="1">
      <c r="A57" s="132" t="s">
        <v>22</v>
      </c>
      <c r="B57" s="133" t="s">
        <v>88</v>
      </c>
      <c r="C57" s="18" t="s">
        <v>52</v>
      </c>
      <c r="D57" s="125">
        <v>1</v>
      </c>
      <c r="E57" s="152"/>
      <c r="F57" s="143">
        <f>ROUND(+E57*1.228,2)</f>
        <v>0</v>
      </c>
      <c r="G57" s="27"/>
      <c r="H57" s="147">
        <f>+F57*D57</f>
        <v>0</v>
      </c>
      <c r="I57" s="70" t="e">
        <f t="shared" ref="I57:I63" si="7">H57/$H$128</f>
        <v>#DIV/0!</v>
      </c>
    </row>
    <row r="58" spans="1:12" ht="18" customHeight="1" thickBot="1">
      <c r="A58" s="132" t="s">
        <v>49</v>
      </c>
      <c r="B58" s="133" t="s">
        <v>90</v>
      </c>
      <c r="C58" s="18" t="s">
        <v>52</v>
      </c>
      <c r="D58" s="125">
        <v>1</v>
      </c>
      <c r="E58" s="151"/>
      <c r="F58" s="143">
        <f>ROUND(+E58*1.228,2)</f>
        <v>0</v>
      </c>
      <c r="G58" s="27"/>
      <c r="H58" s="147">
        <f>+F58*D58</f>
        <v>0</v>
      </c>
      <c r="I58" s="70" t="e">
        <f t="shared" si="7"/>
        <v>#DIV/0!</v>
      </c>
    </row>
    <row r="59" spans="1:12" ht="15" customHeight="1" thickBot="1">
      <c r="A59" s="69" t="s">
        <v>32</v>
      </c>
      <c r="B59" s="123" t="s">
        <v>89</v>
      </c>
      <c r="C59" s="24"/>
      <c r="D59" s="120"/>
      <c r="E59" s="142"/>
      <c r="F59" s="145"/>
      <c r="G59" s="67"/>
      <c r="H59" s="146">
        <f>SUM(H60:H90)-(H63)</f>
        <v>0</v>
      </c>
      <c r="I59" s="113" t="e">
        <f t="shared" si="7"/>
        <v>#DIV/0!</v>
      </c>
    </row>
    <row r="60" spans="1:12" ht="18" customHeight="1">
      <c r="A60" s="137" t="s">
        <v>23</v>
      </c>
      <c r="B60" s="133" t="s">
        <v>216</v>
      </c>
      <c r="C60" s="18" t="s">
        <v>52</v>
      </c>
      <c r="D60" s="125">
        <v>1</v>
      </c>
      <c r="E60" s="151"/>
      <c r="F60" s="143">
        <f>ROUND(+E60*1.228,2)</f>
        <v>0</v>
      </c>
      <c r="G60" s="139"/>
      <c r="H60" s="148">
        <f>+F60*D60</f>
        <v>0</v>
      </c>
      <c r="I60" s="70" t="e">
        <f t="shared" si="7"/>
        <v>#DIV/0!</v>
      </c>
      <c r="L60" s="17"/>
    </row>
    <row r="61" spans="1:12" ht="18" customHeight="1">
      <c r="A61" s="137" t="s">
        <v>24</v>
      </c>
      <c r="B61" s="133" t="s">
        <v>90</v>
      </c>
      <c r="C61" s="18" t="s">
        <v>52</v>
      </c>
      <c r="D61" s="125">
        <v>1</v>
      </c>
      <c r="E61" s="151"/>
      <c r="F61" s="143">
        <f t="shared" ref="F61:F90" si="8">ROUND(+E61*1.228,2)</f>
        <v>0</v>
      </c>
      <c r="G61" s="26"/>
      <c r="H61" s="148">
        <f t="shared" ref="H61:H90" si="9">+F61*D61</f>
        <v>0</v>
      </c>
      <c r="I61" s="70" t="e">
        <f t="shared" si="7"/>
        <v>#DIV/0!</v>
      </c>
    </row>
    <row r="62" spans="1:12" ht="18" customHeight="1">
      <c r="A62" s="137" t="s">
        <v>220</v>
      </c>
      <c r="B62" s="133" t="s">
        <v>212</v>
      </c>
      <c r="C62" s="18" t="s">
        <v>213</v>
      </c>
      <c r="D62" s="125">
        <v>1</v>
      </c>
      <c r="E62" s="151"/>
      <c r="F62" s="143">
        <f t="shared" si="8"/>
        <v>0</v>
      </c>
      <c r="G62" s="26"/>
      <c r="H62" s="148">
        <f t="shared" si="9"/>
        <v>0</v>
      </c>
      <c r="I62" s="70" t="e">
        <f t="shared" si="7"/>
        <v>#DIV/0!</v>
      </c>
    </row>
    <row r="63" spans="1:12" ht="18" customHeight="1">
      <c r="A63" s="137" t="s">
        <v>25</v>
      </c>
      <c r="B63" s="133" t="s">
        <v>91</v>
      </c>
      <c r="C63" s="18" t="s">
        <v>52</v>
      </c>
      <c r="D63" s="125">
        <v>1</v>
      </c>
      <c r="E63" s="152"/>
      <c r="F63" s="143">
        <f t="shared" si="8"/>
        <v>0</v>
      </c>
      <c r="G63" s="27"/>
      <c r="H63" s="147">
        <f t="shared" si="9"/>
        <v>0</v>
      </c>
      <c r="I63" s="70" t="e">
        <f t="shared" si="7"/>
        <v>#DIV/0!</v>
      </c>
    </row>
    <row r="64" spans="1:12" ht="18" customHeight="1">
      <c r="A64" s="71" t="s">
        <v>168</v>
      </c>
      <c r="B64" s="121" t="s">
        <v>124</v>
      </c>
      <c r="C64" s="18" t="s">
        <v>52</v>
      </c>
      <c r="D64" s="125">
        <v>1</v>
      </c>
      <c r="E64" s="151"/>
      <c r="F64" s="143">
        <f t="shared" si="8"/>
        <v>0</v>
      </c>
      <c r="G64" s="27"/>
      <c r="H64" s="147">
        <f t="shared" si="9"/>
        <v>0</v>
      </c>
      <c r="I64" s="70" t="e">
        <f t="shared" ref="I64:I85" si="10">H64/$H$128</f>
        <v>#DIV/0!</v>
      </c>
    </row>
    <row r="65" spans="1:9" ht="18" customHeight="1">
      <c r="A65" s="32" t="s">
        <v>169</v>
      </c>
      <c r="B65" s="121" t="s">
        <v>125</v>
      </c>
      <c r="C65" s="18" t="s">
        <v>52</v>
      </c>
      <c r="D65" s="125">
        <v>1</v>
      </c>
      <c r="E65" s="151"/>
      <c r="F65" s="143">
        <f t="shared" si="8"/>
        <v>0</v>
      </c>
      <c r="G65" s="27"/>
      <c r="H65" s="147">
        <f t="shared" si="9"/>
        <v>0</v>
      </c>
      <c r="I65" s="70" t="e">
        <f t="shared" si="10"/>
        <v>#DIV/0!</v>
      </c>
    </row>
    <row r="66" spans="1:9" ht="18" customHeight="1">
      <c r="A66" s="32" t="s">
        <v>170</v>
      </c>
      <c r="B66" s="121" t="s">
        <v>128</v>
      </c>
      <c r="C66" s="18" t="s">
        <v>52</v>
      </c>
      <c r="D66" s="125">
        <v>1</v>
      </c>
      <c r="E66" s="151"/>
      <c r="F66" s="143">
        <f t="shared" si="8"/>
        <v>0</v>
      </c>
      <c r="G66" s="27"/>
      <c r="H66" s="147">
        <f t="shared" si="9"/>
        <v>0</v>
      </c>
      <c r="I66" s="70" t="e">
        <f t="shared" si="10"/>
        <v>#DIV/0!</v>
      </c>
    </row>
    <row r="67" spans="1:9" ht="18" customHeight="1">
      <c r="A67" s="32" t="s">
        <v>171</v>
      </c>
      <c r="B67" s="121" t="s">
        <v>129</v>
      </c>
      <c r="C67" s="18" t="s">
        <v>52</v>
      </c>
      <c r="D67" s="125">
        <v>1</v>
      </c>
      <c r="E67" s="151"/>
      <c r="F67" s="143">
        <f t="shared" si="8"/>
        <v>0</v>
      </c>
      <c r="G67" s="27"/>
      <c r="H67" s="147">
        <f t="shared" si="9"/>
        <v>0</v>
      </c>
      <c r="I67" s="70" t="e">
        <f t="shared" si="10"/>
        <v>#DIV/0!</v>
      </c>
    </row>
    <row r="68" spans="1:9" ht="18" customHeight="1">
      <c r="A68" s="129" t="s">
        <v>172</v>
      </c>
      <c r="B68" s="121" t="s">
        <v>130</v>
      </c>
      <c r="C68" s="18" t="s">
        <v>52</v>
      </c>
      <c r="D68" s="125">
        <v>1</v>
      </c>
      <c r="E68" s="151"/>
      <c r="F68" s="143">
        <f t="shared" si="8"/>
        <v>0</v>
      </c>
      <c r="G68" s="27"/>
      <c r="H68" s="147">
        <f t="shared" si="9"/>
        <v>0</v>
      </c>
      <c r="I68" s="70" t="e">
        <f t="shared" si="10"/>
        <v>#DIV/0!</v>
      </c>
    </row>
    <row r="69" spans="1:9" ht="18" customHeight="1">
      <c r="A69" s="32" t="s">
        <v>173</v>
      </c>
      <c r="B69" s="121" t="s">
        <v>131</v>
      </c>
      <c r="C69" s="18" t="s">
        <v>52</v>
      </c>
      <c r="D69" s="125">
        <v>1</v>
      </c>
      <c r="E69" s="151"/>
      <c r="F69" s="143">
        <f t="shared" si="8"/>
        <v>0</v>
      </c>
      <c r="G69" s="27"/>
      <c r="H69" s="147">
        <f t="shared" si="9"/>
        <v>0</v>
      </c>
      <c r="I69" s="70" t="e">
        <f t="shared" si="10"/>
        <v>#DIV/0!</v>
      </c>
    </row>
    <row r="70" spans="1:9" ht="18" customHeight="1">
      <c r="A70" s="71" t="s">
        <v>174</v>
      </c>
      <c r="B70" s="130" t="s">
        <v>132</v>
      </c>
      <c r="C70" s="18" t="s">
        <v>52</v>
      </c>
      <c r="D70" s="125">
        <v>1</v>
      </c>
      <c r="E70" s="151"/>
      <c r="F70" s="143">
        <f t="shared" si="8"/>
        <v>0</v>
      </c>
      <c r="G70" s="27"/>
      <c r="H70" s="147">
        <f t="shared" si="9"/>
        <v>0</v>
      </c>
      <c r="I70" s="70" t="e">
        <f t="shared" si="10"/>
        <v>#DIV/0!</v>
      </c>
    </row>
    <row r="71" spans="1:9" ht="18" customHeight="1">
      <c r="A71" s="71" t="s">
        <v>175</v>
      </c>
      <c r="B71" s="130" t="s">
        <v>126</v>
      </c>
      <c r="C71" s="18" t="s">
        <v>52</v>
      </c>
      <c r="D71" s="125">
        <v>1</v>
      </c>
      <c r="E71" s="151"/>
      <c r="F71" s="143">
        <f t="shared" si="8"/>
        <v>0</v>
      </c>
      <c r="G71" s="27"/>
      <c r="H71" s="147">
        <f t="shared" si="9"/>
        <v>0</v>
      </c>
      <c r="I71" s="70" t="e">
        <f t="shared" si="10"/>
        <v>#DIV/0!</v>
      </c>
    </row>
    <row r="72" spans="1:9" ht="18" customHeight="1">
      <c r="A72" s="71" t="s">
        <v>176</v>
      </c>
      <c r="B72" s="130" t="s">
        <v>133</v>
      </c>
      <c r="C72" s="18" t="s">
        <v>52</v>
      </c>
      <c r="D72" s="125">
        <v>1</v>
      </c>
      <c r="E72" s="151"/>
      <c r="F72" s="143">
        <f t="shared" si="8"/>
        <v>0</v>
      </c>
      <c r="G72" s="27"/>
      <c r="H72" s="147">
        <f t="shared" si="9"/>
        <v>0</v>
      </c>
      <c r="I72" s="70" t="e">
        <f t="shared" si="10"/>
        <v>#DIV/0!</v>
      </c>
    </row>
    <row r="73" spans="1:9" ht="18" customHeight="1">
      <c r="A73" s="71" t="s">
        <v>177</v>
      </c>
      <c r="B73" s="130" t="s">
        <v>134</v>
      </c>
      <c r="C73" s="18" t="s">
        <v>52</v>
      </c>
      <c r="D73" s="125">
        <v>1</v>
      </c>
      <c r="E73" s="151"/>
      <c r="F73" s="143">
        <f t="shared" si="8"/>
        <v>0</v>
      </c>
      <c r="G73" s="27"/>
      <c r="H73" s="147">
        <f t="shared" si="9"/>
        <v>0</v>
      </c>
      <c r="I73" s="70" t="e">
        <f t="shared" si="10"/>
        <v>#DIV/0!</v>
      </c>
    </row>
    <row r="74" spans="1:9" ht="18" customHeight="1">
      <c r="A74" s="71" t="s">
        <v>178</v>
      </c>
      <c r="B74" s="130" t="s">
        <v>135</v>
      </c>
      <c r="C74" s="18" t="s">
        <v>52</v>
      </c>
      <c r="D74" s="125">
        <v>1</v>
      </c>
      <c r="E74" s="151"/>
      <c r="F74" s="143">
        <f t="shared" si="8"/>
        <v>0</v>
      </c>
      <c r="G74" s="27"/>
      <c r="H74" s="147">
        <f t="shared" si="9"/>
        <v>0</v>
      </c>
      <c r="I74" s="70" t="e">
        <f t="shared" si="10"/>
        <v>#DIV/0!</v>
      </c>
    </row>
    <row r="75" spans="1:9" ht="18" customHeight="1">
      <c r="A75" s="71" t="s">
        <v>179</v>
      </c>
      <c r="B75" s="130" t="s">
        <v>136</v>
      </c>
      <c r="C75" s="18" t="s">
        <v>52</v>
      </c>
      <c r="D75" s="125">
        <v>1</v>
      </c>
      <c r="E75" s="151"/>
      <c r="F75" s="143">
        <f t="shared" si="8"/>
        <v>0</v>
      </c>
      <c r="G75" s="27"/>
      <c r="H75" s="147">
        <f t="shared" si="9"/>
        <v>0</v>
      </c>
      <c r="I75" s="70" t="e">
        <f t="shared" si="10"/>
        <v>#DIV/0!</v>
      </c>
    </row>
    <row r="76" spans="1:9" ht="18" customHeight="1">
      <c r="A76" s="71" t="s">
        <v>180</v>
      </c>
      <c r="B76" s="121" t="s">
        <v>137</v>
      </c>
      <c r="C76" s="18" t="s">
        <v>52</v>
      </c>
      <c r="D76" s="125">
        <v>1</v>
      </c>
      <c r="E76" s="151"/>
      <c r="F76" s="143">
        <f t="shared" si="8"/>
        <v>0</v>
      </c>
      <c r="G76" s="27"/>
      <c r="H76" s="147">
        <f t="shared" si="9"/>
        <v>0</v>
      </c>
      <c r="I76" s="70" t="e">
        <f t="shared" si="10"/>
        <v>#DIV/0!</v>
      </c>
    </row>
    <row r="77" spans="1:9" ht="18" customHeight="1">
      <c r="A77" s="71" t="s">
        <v>181</v>
      </c>
      <c r="B77" s="121" t="s">
        <v>127</v>
      </c>
      <c r="C77" s="18" t="s">
        <v>52</v>
      </c>
      <c r="D77" s="125">
        <v>1</v>
      </c>
      <c r="E77" s="151"/>
      <c r="F77" s="143">
        <f t="shared" si="8"/>
        <v>0</v>
      </c>
      <c r="G77" s="27"/>
      <c r="H77" s="147">
        <f t="shared" si="9"/>
        <v>0</v>
      </c>
      <c r="I77" s="70" t="e">
        <f t="shared" si="10"/>
        <v>#DIV/0!</v>
      </c>
    </row>
    <row r="78" spans="1:9" ht="18" customHeight="1">
      <c r="A78" s="71" t="s">
        <v>182</v>
      </c>
      <c r="B78" s="1" t="s">
        <v>138</v>
      </c>
      <c r="C78" s="18" t="s">
        <v>52</v>
      </c>
      <c r="D78" s="125">
        <v>1</v>
      </c>
      <c r="E78" s="151"/>
      <c r="F78" s="143">
        <f t="shared" si="8"/>
        <v>0</v>
      </c>
      <c r="G78" s="27"/>
      <c r="H78" s="147">
        <f t="shared" si="9"/>
        <v>0</v>
      </c>
      <c r="I78" s="70" t="e">
        <f t="shared" si="10"/>
        <v>#DIV/0!</v>
      </c>
    </row>
    <row r="79" spans="1:9" ht="18" customHeight="1">
      <c r="A79" s="71" t="s">
        <v>183</v>
      </c>
      <c r="B79" s="129" t="s">
        <v>139</v>
      </c>
      <c r="C79" s="18" t="s">
        <v>52</v>
      </c>
      <c r="D79" s="125">
        <v>1</v>
      </c>
      <c r="E79" s="151"/>
      <c r="F79" s="143">
        <f t="shared" si="8"/>
        <v>0</v>
      </c>
      <c r="G79" s="27"/>
      <c r="H79" s="147">
        <f t="shared" si="9"/>
        <v>0</v>
      </c>
      <c r="I79" s="70" t="e">
        <f t="shared" si="10"/>
        <v>#DIV/0!</v>
      </c>
    </row>
    <row r="80" spans="1:9" ht="18" customHeight="1">
      <c r="A80" s="71" t="s">
        <v>184</v>
      </c>
      <c r="B80" s="121" t="s">
        <v>140</v>
      </c>
      <c r="C80" s="18" t="s">
        <v>52</v>
      </c>
      <c r="D80" s="125">
        <v>1</v>
      </c>
      <c r="E80" s="151"/>
      <c r="F80" s="143">
        <f t="shared" si="8"/>
        <v>0</v>
      </c>
      <c r="G80" s="27"/>
      <c r="H80" s="147">
        <f t="shared" si="9"/>
        <v>0</v>
      </c>
      <c r="I80" s="70" t="e">
        <f t="shared" si="10"/>
        <v>#DIV/0!</v>
      </c>
    </row>
    <row r="81" spans="1:9" ht="18" customHeight="1">
      <c r="A81" s="71" t="s">
        <v>185</v>
      </c>
      <c r="B81" s="121" t="s">
        <v>141</v>
      </c>
      <c r="C81" s="18" t="s">
        <v>52</v>
      </c>
      <c r="D81" s="125">
        <v>1</v>
      </c>
      <c r="E81" s="151"/>
      <c r="F81" s="143">
        <f t="shared" si="8"/>
        <v>0</v>
      </c>
      <c r="G81" s="27"/>
      <c r="H81" s="147">
        <f t="shared" si="9"/>
        <v>0</v>
      </c>
      <c r="I81" s="70" t="e">
        <f t="shared" si="10"/>
        <v>#DIV/0!</v>
      </c>
    </row>
    <row r="82" spans="1:9" ht="18" customHeight="1">
      <c r="A82" s="71" t="s">
        <v>186</v>
      </c>
      <c r="B82" s="121" t="s">
        <v>142</v>
      </c>
      <c r="C82" s="18" t="s">
        <v>52</v>
      </c>
      <c r="D82" s="125">
        <v>1</v>
      </c>
      <c r="E82" s="151"/>
      <c r="F82" s="143">
        <f t="shared" si="8"/>
        <v>0</v>
      </c>
      <c r="G82" s="27"/>
      <c r="H82" s="147">
        <f t="shared" si="9"/>
        <v>0</v>
      </c>
      <c r="I82" s="70" t="e">
        <f t="shared" si="10"/>
        <v>#DIV/0!</v>
      </c>
    </row>
    <row r="83" spans="1:9" ht="18" customHeight="1">
      <c r="A83" s="71" t="s">
        <v>187</v>
      </c>
      <c r="B83" s="121" t="s">
        <v>143</v>
      </c>
      <c r="C83" s="18" t="s">
        <v>52</v>
      </c>
      <c r="D83" s="125">
        <v>1</v>
      </c>
      <c r="E83" s="151"/>
      <c r="F83" s="143">
        <f t="shared" si="8"/>
        <v>0</v>
      </c>
      <c r="G83" s="27"/>
      <c r="H83" s="147">
        <f t="shared" si="9"/>
        <v>0</v>
      </c>
      <c r="I83" s="70" t="e">
        <f t="shared" si="10"/>
        <v>#DIV/0!</v>
      </c>
    </row>
    <row r="84" spans="1:9" ht="18" customHeight="1">
      <c r="A84" s="71" t="s">
        <v>188</v>
      </c>
      <c r="B84" s="121" t="s">
        <v>144</v>
      </c>
      <c r="C84" s="18" t="s">
        <v>52</v>
      </c>
      <c r="D84" s="125">
        <v>1</v>
      </c>
      <c r="E84" s="151"/>
      <c r="F84" s="143">
        <f t="shared" si="8"/>
        <v>0</v>
      </c>
      <c r="G84" s="27"/>
      <c r="H84" s="147">
        <f t="shared" si="9"/>
        <v>0</v>
      </c>
      <c r="I84" s="70" t="e">
        <f t="shared" si="10"/>
        <v>#DIV/0!</v>
      </c>
    </row>
    <row r="85" spans="1:9" ht="18" customHeight="1">
      <c r="A85" s="71" t="s">
        <v>189</v>
      </c>
      <c r="B85" s="121" t="s">
        <v>145</v>
      </c>
      <c r="C85" s="18" t="s">
        <v>52</v>
      </c>
      <c r="D85" s="125">
        <v>1</v>
      </c>
      <c r="E85" s="151"/>
      <c r="F85" s="143">
        <f t="shared" si="8"/>
        <v>0</v>
      </c>
      <c r="G85" s="27"/>
      <c r="H85" s="147">
        <f t="shared" si="9"/>
        <v>0</v>
      </c>
      <c r="I85" s="70" t="e">
        <f t="shared" si="10"/>
        <v>#DIV/0!</v>
      </c>
    </row>
    <row r="86" spans="1:9" ht="18" customHeight="1">
      <c r="A86" s="72" t="s">
        <v>67</v>
      </c>
      <c r="B86" s="138" t="s">
        <v>92</v>
      </c>
      <c r="C86" s="134" t="s">
        <v>52</v>
      </c>
      <c r="D86" s="125">
        <v>1</v>
      </c>
      <c r="E86" s="152"/>
      <c r="F86" s="143">
        <f t="shared" si="8"/>
        <v>0</v>
      </c>
      <c r="G86" s="27"/>
      <c r="H86" s="147">
        <f t="shared" si="9"/>
        <v>0</v>
      </c>
      <c r="I86" s="70" t="e">
        <f t="shared" ref="I86:I95" si="11">H86/$H$128</f>
        <v>#DIV/0!</v>
      </c>
    </row>
    <row r="87" spans="1:9" ht="18" customHeight="1">
      <c r="A87" s="72" t="s">
        <v>221</v>
      </c>
      <c r="B87" s="138" t="s">
        <v>93</v>
      </c>
      <c r="C87" s="134" t="s">
        <v>52</v>
      </c>
      <c r="D87" s="125">
        <v>1</v>
      </c>
      <c r="E87" s="152"/>
      <c r="F87" s="143">
        <f t="shared" si="8"/>
        <v>0</v>
      </c>
      <c r="G87" s="27"/>
      <c r="H87" s="147">
        <f t="shared" si="9"/>
        <v>0</v>
      </c>
      <c r="I87" s="70" t="e">
        <f t="shared" si="11"/>
        <v>#DIV/0!</v>
      </c>
    </row>
    <row r="88" spans="1:9" ht="18" customHeight="1">
      <c r="A88" s="72" t="s">
        <v>68</v>
      </c>
      <c r="B88" s="138" t="s">
        <v>214</v>
      </c>
      <c r="C88" s="134" t="s">
        <v>52</v>
      </c>
      <c r="D88" s="125">
        <v>1</v>
      </c>
      <c r="E88" s="152"/>
      <c r="F88" s="143">
        <f t="shared" si="8"/>
        <v>0</v>
      </c>
      <c r="G88" s="27"/>
      <c r="H88" s="147">
        <f t="shared" si="9"/>
        <v>0</v>
      </c>
      <c r="I88" s="70" t="e">
        <f t="shared" si="11"/>
        <v>#DIV/0!</v>
      </c>
    </row>
    <row r="89" spans="1:9" ht="18" customHeight="1">
      <c r="A89" s="72" t="s">
        <v>69</v>
      </c>
      <c r="B89" s="138" t="s">
        <v>95</v>
      </c>
      <c r="C89" s="134" t="s">
        <v>52</v>
      </c>
      <c r="D89" s="125">
        <v>1</v>
      </c>
      <c r="E89" s="152"/>
      <c r="F89" s="143">
        <f t="shared" si="8"/>
        <v>0</v>
      </c>
      <c r="G89" s="27"/>
      <c r="H89" s="147">
        <f t="shared" si="9"/>
        <v>0</v>
      </c>
      <c r="I89" s="70" t="e">
        <f t="shared" si="11"/>
        <v>#DIV/0!</v>
      </c>
    </row>
    <row r="90" spans="1:9" ht="18" customHeight="1" thickBot="1">
      <c r="A90" s="72" t="s">
        <v>70</v>
      </c>
      <c r="B90" s="138" t="s">
        <v>97</v>
      </c>
      <c r="C90" s="134" t="s">
        <v>52</v>
      </c>
      <c r="D90" s="125">
        <v>1</v>
      </c>
      <c r="E90" s="152"/>
      <c r="F90" s="143">
        <f t="shared" si="8"/>
        <v>0</v>
      </c>
      <c r="G90" s="27"/>
      <c r="H90" s="147">
        <f t="shared" si="9"/>
        <v>0</v>
      </c>
      <c r="I90" s="70" t="e">
        <f t="shared" si="11"/>
        <v>#DIV/0!</v>
      </c>
    </row>
    <row r="91" spans="1:9" ht="15.95" customHeight="1" thickBot="1">
      <c r="A91" s="69" t="s">
        <v>33</v>
      </c>
      <c r="B91" s="124" t="s">
        <v>98</v>
      </c>
      <c r="C91" s="24"/>
      <c r="D91" s="120"/>
      <c r="E91" s="142"/>
      <c r="F91" s="145"/>
      <c r="G91" s="67"/>
      <c r="H91" s="146">
        <f>SUM(H92:H121)-(H95)</f>
        <v>0</v>
      </c>
      <c r="I91" s="113" t="e">
        <f t="shared" si="11"/>
        <v>#DIV/0!</v>
      </c>
    </row>
    <row r="92" spans="1:9" ht="18" customHeight="1">
      <c r="A92" s="132" t="s">
        <v>0</v>
      </c>
      <c r="B92" s="133" t="s">
        <v>215</v>
      </c>
      <c r="C92" s="18" t="s">
        <v>52</v>
      </c>
      <c r="D92" s="125">
        <v>1</v>
      </c>
      <c r="E92" s="151"/>
      <c r="F92" s="143">
        <f t="shared" ref="F92:F121" si="12">ROUND(+E92*1.228,2)</f>
        <v>0</v>
      </c>
      <c r="G92" s="27"/>
      <c r="H92" s="149">
        <f t="shared" ref="H92:H121" si="13">+F92*D92</f>
        <v>0</v>
      </c>
      <c r="I92" s="70" t="e">
        <f t="shared" si="11"/>
        <v>#DIV/0!</v>
      </c>
    </row>
    <row r="93" spans="1:9" ht="18" customHeight="1">
      <c r="A93" s="132" t="s">
        <v>26</v>
      </c>
      <c r="B93" s="133" t="s">
        <v>90</v>
      </c>
      <c r="C93" s="18" t="s">
        <v>52</v>
      </c>
      <c r="D93" s="125">
        <v>1</v>
      </c>
      <c r="E93" s="152"/>
      <c r="F93" s="143">
        <f t="shared" si="12"/>
        <v>0</v>
      </c>
      <c r="G93" s="27"/>
      <c r="H93" s="149">
        <f t="shared" si="13"/>
        <v>0</v>
      </c>
      <c r="I93" s="70" t="e">
        <f t="shared" si="11"/>
        <v>#DIV/0!</v>
      </c>
    </row>
    <row r="94" spans="1:9" ht="18" customHeight="1">
      <c r="A94" s="132" t="s">
        <v>27</v>
      </c>
      <c r="B94" s="133" t="s">
        <v>212</v>
      </c>
      <c r="C94" s="18" t="s">
        <v>52</v>
      </c>
      <c r="D94" s="125">
        <v>1</v>
      </c>
      <c r="E94" s="152"/>
      <c r="F94" s="143">
        <f t="shared" si="12"/>
        <v>0</v>
      </c>
      <c r="G94" s="27"/>
      <c r="H94" s="149">
        <f t="shared" si="13"/>
        <v>0</v>
      </c>
      <c r="I94" s="70" t="e">
        <f t="shared" si="11"/>
        <v>#DIV/0!</v>
      </c>
    </row>
    <row r="95" spans="1:9" ht="18" customHeight="1">
      <c r="A95" s="132" t="s">
        <v>28</v>
      </c>
      <c r="B95" s="133" t="s">
        <v>91</v>
      </c>
      <c r="C95" s="18" t="s">
        <v>52</v>
      </c>
      <c r="D95" s="125">
        <v>1</v>
      </c>
      <c r="E95" s="152"/>
      <c r="F95" s="143">
        <f t="shared" si="12"/>
        <v>0</v>
      </c>
      <c r="G95" s="27"/>
      <c r="H95" s="149">
        <f t="shared" si="13"/>
        <v>0</v>
      </c>
      <c r="I95" s="70" t="e">
        <f t="shared" si="11"/>
        <v>#DIV/0!</v>
      </c>
    </row>
    <row r="96" spans="1:9" ht="18" customHeight="1">
      <c r="A96" s="71" t="s">
        <v>190</v>
      </c>
      <c r="B96" s="131" t="s">
        <v>124</v>
      </c>
      <c r="C96" s="18" t="s">
        <v>52</v>
      </c>
      <c r="D96" s="125">
        <v>1</v>
      </c>
      <c r="E96" s="152"/>
      <c r="F96" s="143">
        <f t="shared" si="12"/>
        <v>0</v>
      </c>
      <c r="G96" s="27"/>
      <c r="H96" s="149">
        <f t="shared" si="13"/>
        <v>0</v>
      </c>
      <c r="I96" s="70" t="e">
        <f t="shared" ref="I96:I117" si="14">H96/$H$128</f>
        <v>#DIV/0!</v>
      </c>
    </row>
    <row r="97" spans="1:9" ht="18" customHeight="1">
      <c r="A97" s="71" t="s">
        <v>191</v>
      </c>
      <c r="B97" s="131" t="s">
        <v>125</v>
      </c>
      <c r="C97" s="18" t="s">
        <v>52</v>
      </c>
      <c r="D97" s="125">
        <v>1</v>
      </c>
      <c r="E97" s="152"/>
      <c r="F97" s="143">
        <f t="shared" si="12"/>
        <v>0</v>
      </c>
      <c r="G97" s="27"/>
      <c r="H97" s="149">
        <f t="shared" si="13"/>
        <v>0</v>
      </c>
      <c r="I97" s="70" t="e">
        <f t="shared" si="14"/>
        <v>#DIV/0!</v>
      </c>
    </row>
    <row r="98" spans="1:9" ht="18" customHeight="1">
      <c r="A98" s="71" t="s">
        <v>192</v>
      </c>
      <c r="B98" s="131" t="s">
        <v>128</v>
      </c>
      <c r="C98" s="18" t="s">
        <v>52</v>
      </c>
      <c r="D98" s="125">
        <v>1</v>
      </c>
      <c r="E98" s="152"/>
      <c r="F98" s="143">
        <f t="shared" si="12"/>
        <v>0</v>
      </c>
      <c r="G98" s="27"/>
      <c r="H98" s="149">
        <f t="shared" si="13"/>
        <v>0</v>
      </c>
      <c r="I98" s="70" t="e">
        <f t="shared" si="14"/>
        <v>#DIV/0!</v>
      </c>
    </row>
    <row r="99" spans="1:9" ht="18" customHeight="1">
      <c r="A99" s="71" t="s">
        <v>193</v>
      </c>
      <c r="B99" s="121" t="s">
        <v>129</v>
      </c>
      <c r="C99" s="18" t="s">
        <v>52</v>
      </c>
      <c r="D99" s="125">
        <v>1</v>
      </c>
      <c r="E99" s="152"/>
      <c r="F99" s="143">
        <f t="shared" si="12"/>
        <v>0</v>
      </c>
      <c r="G99" s="27"/>
      <c r="H99" s="149">
        <f t="shared" si="13"/>
        <v>0</v>
      </c>
      <c r="I99" s="70" t="e">
        <f t="shared" si="14"/>
        <v>#DIV/0!</v>
      </c>
    </row>
    <row r="100" spans="1:9" ht="18" customHeight="1">
      <c r="A100" s="71" t="s">
        <v>194</v>
      </c>
      <c r="B100" s="121" t="s">
        <v>130</v>
      </c>
      <c r="C100" s="18" t="s">
        <v>52</v>
      </c>
      <c r="D100" s="125">
        <v>1</v>
      </c>
      <c r="E100" s="152"/>
      <c r="F100" s="143">
        <f t="shared" si="12"/>
        <v>0</v>
      </c>
      <c r="G100" s="27"/>
      <c r="H100" s="149">
        <f t="shared" si="13"/>
        <v>0</v>
      </c>
      <c r="I100" s="70" t="e">
        <f t="shared" si="14"/>
        <v>#DIV/0!</v>
      </c>
    </row>
    <row r="101" spans="1:9" ht="18" customHeight="1">
      <c r="A101" s="71" t="s">
        <v>195</v>
      </c>
      <c r="B101" s="121" t="s">
        <v>131</v>
      </c>
      <c r="C101" s="18" t="s">
        <v>52</v>
      </c>
      <c r="D101" s="125">
        <v>1</v>
      </c>
      <c r="E101" s="152"/>
      <c r="F101" s="143">
        <f t="shared" si="12"/>
        <v>0</v>
      </c>
      <c r="G101" s="27"/>
      <c r="H101" s="149">
        <f t="shared" si="13"/>
        <v>0</v>
      </c>
      <c r="I101" s="70" t="e">
        <f t="shared" si="14"/>
        <v>#DIV/0!</v>
      </c>
    </row>
    <row r="102" spans="1:9" ht="18" customHeight="1">
      <c r="A102" s="71" t="s">
        <v>196</v>
      </c>
      <c r="B102" s="130" t="s">
        <v>132</v>
      </c>
      <c r="C102" s="18" t="s">
        <v>52</v>
      </c>
      <c r="D102" s="125">
        <v>1</v>
      </c>
      <c r="E102" s="152"/>
      <c r="F102" s="143">
        <f t="shared" si="12"/>
        <v>0</v>
      </c>
      <c r="G102" s="27"/>
      <c r="H102" s="149">
        <f t="shared" si="13"/>
        <v>0</v>
      </c>
      <c r="I102" s="70" t="e">
        <f t="shared" si="14"/>
        <v>#DIV/0!</v>
      </c>
    </row>
    <row r="103" spans="1:9" ht="18" customHeight="1">
      <c r="A103" s="71" t="s">
        <v>197</v>
      </c>
      <c r="B103" s="130" t="s">
        <v>126</v>
      </c>
      <c r="C103" s="18" t="s">
        <v>52</v>
      </c>
      <c r="D103" s="125">
        <v>1</v>
      </c>
      <c r="E103" s="152"/>
      <c r="F103" s="143">
        <f t="shared" si="12"/>
        <v>0</v>
      </c>
      <c r="G103" s="27"/>
      <c r="H103" s="149">
        <f t="shared" si="13"/>
        <v>0</v>
      </c>
      <c r="I103" s="70" t="e">
        <f t="shared" si="14"/>
        <v>#DIV/0!</v>
      </c>
    </row>
    <row r="104" spans="1:9" ht="18" customHeight="1">
      <c r="A104" s="71" t="s">
        <v>198</v>
      </c>
      <c r="B104" s="130" t="s">
        <v>133</v>
      </c>
      <c r="C104" s="18" t="s">
        <v>52</v>
      </c>
      <c r="D104" s="125">
        <v>1</v>
      </c>
      <c r="E104" s="152"/>
      <c r="F104" s="143">
        <f t="shared" si="12"/>
        <v>0</v>
      </c>
      <c r="G104" s="27"/>
      <c r="H104" s="149">
        <f t="shared" si="13"/>
        <v>0</v>
      </c>
      <c r="I104" s="70" t="e">
        <f t="shared" si="14"/>
        <v>#DIV/0!</v>
      </c>
    </row>
    <row r="105" spans="1:9" ht="18" customHeight="1">
      <c r="A105" s="71" t="s">
        <v>199</v>
      </c>
      <c r="B105" s="130" t="s">
        <v>134</v>
      </c>
      <c r="C105" s="18" t="s">
        <v>52</v>
      </c>
      <c r="D105" s="125">
        <v>1</v>
      </c>
      <c r="E105" s="152"/>
      <c r="F105" s="143">
        <f t="shared" si="12"/>
        <v>0</v>
      </c>
      <c r="G105" s="27"/>
      <c r="H105" s="149">
        <f t="shared" si="13"/>
        <v>0</v>
      </c>
      <c r="I105" s="70" t="e">
        <f t="shared" si="14"/>
        <v>#DIV/0!</v>
      </c>
    </row>
    <row r="106" spans="1:9" ht="18" customHeight="1">
      <c r="A106" s="71" t="s">
        <v>200</v>
      </c>
      <c r="B106" s="130" t="s">
        <v>135</v>
      </c>
      <c r="C106" s="18" t="s">
        <v>52</v>
      </c>
      <c r="D106" s="125">
        <v>1</v>
      </c>
      <c r="E106" s="152"/>
      <c r="F106" s="143">
        <f t="shared" si="12"/>
        <v>0</v>
      </c>
      <c r="G106" s="27"/>
      <c r="H106" s="149">
        <f t="shared" si="13"/>
        <v>0</v>
      </c>
      <c r="I106" s="70" t="e">
        <f t="shared" si="14"/>
        <v>#DIV/0!</v>
      </c>
    </row>
    <row r="107" spans="1:9" ht="18" customHeight="1">
      <c r="A107" s="71" t="s">
        <v>201</v>
      </c>
      <c r="B107" s="130" t="s">
        <v>136</v>
      </c>
      <c r="C107" s="18" t="s">
        <v>52</v>
      </c>
      <c r="D107" s="125">
        <v>1</v>
      </c>
      <c r="E107" s="152"/>
      <c r="F107" s="143">
        <f t="shared" si="12"/>
        <v>0</v>
      </c>
      <c r="G107" s="27"/>
      <c r="H107" s="149">
        <f t="shared" si="13"/>
        <v>0</v>
      </c>
      <c r="I107" s="70" t="e">
        <f t="shared" si="14"/>
        <v>#DIV/0!</v>
      </c>
    </row>
    <row r="108" spans="1:9" ht="18" customHeight="1">
      <c r="A108" s="71" t="s">
        <v>202</v>
      </c>
      <c r="B108" s="121" t="s">
        <v>137</v>
      </c>
      <c r="C108" s="18" t="s">
        <v>52</v>
      </c>
      <c r="D108" s="125">
        <v>1</v>
      </c>
      <c r="E108" s="152"/>
      <c r="F108" s="143">
        <f t="shared" si="12"/>
        <v>0</v>
      </c>
      <c r="G108" s="27"/>
      <c r="H108" s="149">
        <f t="shared" si="13"/>
        <v>0</v>
      </c>
      <c r="I108" s="70" t="e">
        <f t="shared" si="14"/>
        <v>#DIV/0!</v>
      </c>
    </row>
    <row r="109" spans="1:9" ht="18" customHeight="1">
      <c r="A109" s="71" t="s">
        <v>203</v>
      </c>
      <c r="B109" s="121" t="s">
        <v>127</v>
      </c>
      <c r="C109" s="18" t="s">
        <v>52</v>
      </c>
      <c r="D109" s="125">
        <v>1</v>
      </c>
      <c r="E109" s="152"/>
      <c r="F109" s="143">
        <f t="shared" si="12"/>
        <v>0</v>
      </c>
      <c r="G109" s="27"/>
      <c r="H109" s="149">
        <f t="shared" si="13"/>
        <v>0</v>
      </c>
      <c r="I109" s="70" t="e">
        <f t="shared" si="14"/>
        <v>#DIV/0!</v>
      </c>
    </row>
    <row r="110" spans="1:9" ht="18" customHeight="1">
      <c r="A110" s="71" t="s">
        <v>204</v>
      </c>
      <c r="B110" s="1" t="s">
        <v>138</v>
      </c>
      <c r="C110" s="18" t="s">
        <v>52</v>
      </c>
      <c r="D110" s="125">
        <v>1</v>
      </c>
      <c r="E110" s="152"/>
      <c r="F110" s="143">
        <f t="shared" si="12"/>
        <v>0</v>
      </c>
      <c r="G110" s="27"/>
      <c r="H110" s="149">
        <f t="shared" si="13"/>
        <v>0</v>
      </c>
      <c r="I110" s="70" t="e">
        <f t="shared" si="14"/>
        <v>#DIV/0!</v>
      </c>
    </row>
    <row r="111" spans="1:9" ht="18" customHeight="1">
      <c r="A111" s="71" t="s">
        <v>205</v>
      </c>
      <c r="B111" s="129" t="s">
        <v>139</v>
      </c>
      <c r="C111" s="18" t="s">
        <v>52</v>
      </c>
      <c r="D111" s="125">
        <v>1</v>
      </c>
      <c r="E111" s="152"/>
      <c r="F111" s="143">
        <f t="shared" si="12"/>
        <v>0</v>
      </c>
      <c r="G111" s="27"/>
      <c r="H111" s="149">
        <f t="shared" si="13"/>
        <v>0</v>
      </c>
      <c r="I111" s="70" t="e">
        <f t="shared" si="14"/>
        <v>#DIV/0!</v>
      </c>
    </row>
    <row r="112" spans="1:9" ht="18" customHeight="1">
      <c r="A112" s="71" t="s">
        <v>206</v>
      </c>
      <c r="B112" s="121" t="s">
        <v>140</v>
      </c>
      <c r="C112" s="18" t="s">
        <v>52</v>
      </c>
      <c r="D112" s="125">
        <v>1</v>
      </c>
      <c r="E112" s="152"/>
      <c r="F112" s="143">
        <f t="shared" si="12"/>
        <v>0</v>
      </c>
      <c r="G112" s="27"/>
      <c r="H112" s="149">
        <f t="shared" si="13"/>
        <v>0</v>
      </c>
      <c r="I112" s="70" t="e">
        <f t="shared" si="14"/>
        <v>#DIV/0!</v>
      </c>
    </row>
    <row r="113" spans="1:11" ht="18" customHeight="1">
      <c r="A113" s="71" t="s">
        <v>207</v>
      </c>
      <c r="B113" s="121" t="s">
        <v>141</v>
      </c>
      <c r="C113" s="18" t="s">
        <v>52</v>
      </c>
      <c r="D113" s="125">
        <v>1</v>
      </c>
      <c r="E113" s="152"/>
      <c r="F113" s="143">
        <f t="shared" si="12"/>
        <v>0</v>
      </c>
      <c r="G113" s="27"/>
      <c r="H113" s="149">
        <f t="shared" si="13"/>
        <v>0</v>
      </c>
      <c r="I113" s="70" t="e">
        <f t="shared" si="14"/>
        <v>#DIV/0!</v>
      </c>
    </row>
    <row r="114" spans="1:11" ht="18" customHeight="1">
      <c r="A114" s="71" t="s">
        <v>208</v>
      </c>
      <c r="B114" s="121" t="s">
        <v>142</v>
      </c>
      <c r="C114" s="18" t="s">
        <v>52</v>
      </c>
      <c r="D114" s="125">
        <v>1</v>
      </c>
      <c r="E114" s="152"/>
      <c r="F114" s="143">
        <f t="shared" si="12"/>
        <v>0</v>
      </c>
      <c r="G114" s="27"/>
      <c r="H114" s="149">
        <f t="shared" si="13"/>
        <v>0</v>
      </c>
      <c r="I114" s="70" t="e">
        <f t="shared" si="14"/>
        <v>#DIV/0!</v>
      </c>
    </row>
    <row r="115" spans="1:11" ht="18" customHeight="1">
      <c r="A115" s="71" t="s">
        <v>209</v>
      </c>
      <c r="B115" s="121" t="s">
        <v>143</v>
      </c>
      <c r="C115" s="18" t="s">
        <v>52</v>
      </c>
      <c r="D115" s="125">
        <v>1</v>
      </c>
      <c r="E115" s="152"/>
      <c r="F115" s="143">
        <f t="shared" si="12"/>
        <v>0</v>
      </c>
      <c r="G115" s="27"/>
      <c r="H115" s="149">
        <f t="shared" si="13"/>
        <v>0</v>
      </c>
      <c r="I115" s="70" t="e">
        <f t="shared" si="14"/>
        <v>#DIV/0!</v>
      </c>
    </row>
    <row r="116" spans="1:11" ht="18" customHeight="1">
      <c r="A116" s="71" t="s">
        <v>210</v>
      </c>
      <c r="B116" s="121" t="s">
        <v>144</v>
      </c>
      <c r="C116" s="18" t="s">
        <v>52</v>
      </c>
      <c r="D116" s="125">
        <v>1</v>
      </c>
      <c r="E116" s="152"/>
      <c r="F116" s="143">
        <f t="shared" si="12"/>
        <v>0</v>
      </c>
      <c r="G116" s="27"/>
      <c r="H116" s="149">
        <f t="shared" si="13"/>
        <v>0</v>
      </c>
      <c r="I116" s="70" t="e">
        <f t="shared" si="14"/>
        <v>#DIV/0!</v>
      </c>
    </row>
    <row r="117" spans="1:11" ht="18" customHeight="1">
      <c r="A117" s="71" t="s">
        <v>211</v>
      </c>
      <c r="B117" s="121" t="s">
        <v>145</v>
      </c>
      <c r="C117" s="18" t="s">
        <v>52</v>
      </c>
      <c r="D117" s="125">
        <v>1</v>
      </c>
      <c r="E117" s="152"/>
      <c r="F117" s="143">
        <f t="shared" si="12"/>
        <v>0</v>
      </c>
      <c r="G117" s="27"/>
      <c r="H117" s="149">
        <f t="shared" si="13"/>
        <v>0</v>
      </c>
      <c r="I117" s="70" t="e">
        <f t="shared" si="14"/>
        <v>#DIV/0!</v>
      </c>
    </row>
    <row r="118" spans="1:11" ht="18" customHeight="1">
      <c r="A118" s="132" t="s">
        <v>71</v>
      </c>
      <c r="B118" s="133" t="s">
        <v>218</v>
      </c>
      <c r="C118" s="18" t="s">
        <v>52</v>
      </c>
      <c r="D118" s="125">
        <v>1</v>
      </c>
      <c r="E118" s="152"/>
      <c r="F118" s="143">
        <f t="shared" si="12"/>
        <v>0</v>
      </c>
      <c r="G118" s="27"/>
      <c r="H118" s="149">
        <f t="shared" si="13"/>
        <v>0</v>
      </c>
      <c r="I118" s="70" t="e">
        <f t="shared" ref="I118:I127" si="15">H118/$H$128</f>
        <v>#DIV/0!</v>
      </c>
    </row>
    <row r="119" spans="1:11" ht="18" customHeight="1">
      <c r="A119" s="132" t="s">
        <v>222</v>
      </c>
      <c r="B119" s="133" t="s">
        <v>94</v>
      </c>
      <c r="C119" s="18" t="s">
        <v>52</v>
      </c>
      <c r="D119" s="125">
        <v>1</v>
      </c>
      <c r="E119" s="152"/>
      <c r="F119" s="143">
        <f t="shared" si="12"/>
        <v>0</v>
      </c>
      <c r="G119" s="27"/>
      <c r="H119" s="149">
        <f t="shared" si="13"/>
        <v>0</v>
      </c>
      <c r="I119" s="70" t="e">
        <f t="shared" si="15"/>
        <v>#DIV/0!</v>
      </c>
    </row>
    <row r="120" spans="1:11" ht="18" customHeight="1">
      <c r="A120" s="132" t="s">
        <v>72</v>
      </c>
      <c r="B120" s="133" t="s">
        <v>95</v>
      </c>
      <c r="C120" s="18" t="s">
        <v>52</v>
      </c>
      <c r="D120" s="125">
        <v>1</v>
      </c>
      <c r="E120" s="152"/>
      <c r="F120" s="143">
        <f t="shared" si="12"/>
        <v>0</v>
      </c>
      <c r="G120" s="27"/>
      <c r="H120" s="149">
        <f t="shared" si="13"/>
        <v>0</v>
      </c>
      <c r="I120" s="70" t="e">
        <f t="shared" si="15"/>
        <v>#DIV/0!</v>
      </c>
    </row>
    <row r="121" spans="1:11" ht="18" customHeight="1" thickBot="1">
      <c r="A121" s="132" t="s">
        <v>1</v>
      </c>
      <c r="B121" s="133" t="s">
        <v>97</v>
      </c>
      <c r="C121" s="18" t="s">
        <v>52</v>
      </c>
      <c r="D121" s="125">
        <v>1</v>
      </c>
      <c r="E121" s="152"/>
      <c r="F121" s="143">
        <f t="shared" si="12"/>
        <v>0</v>
      </c>
      <c r="G121" s="27"/>
      <c r="H121" s="149">
        <f t="shared" si="13"/>
        <v>0</v>
      </c>
      <c r="I121" s="70" t="e">
        <f t="shared" si="15"/>
        <v>#DIV/0!</v>
      </c>
    </row>
    <row r="122" spans="1:11" ht="15.95" customHeight="1" thickBot="1">
      <c r="A122" s="69" t="s">
        <v>34</v>
      </c>
      <c r="B122" s="123" t="s">
        <v>99</v>
      </c>
      <c r="C122" s="24"/>
      <c r="D122" s="120"/>
      <c r="E122" s="142"/>
      <c r="F122" s="145"/>
      <c r="G122" s="67"/>
      <c r="H122" s="146">
        <f>SUM(H123:H127)</f>
        <v>0</v>
      </c>
      <c r="I122" s="113" t="e">
        <f t="shared" si="15"/>
        <v>#DIV/0!</v>
      </c>
    </row>
    <row r="123" spans="1:11" ht="18" customHeight="1">
      <c r="A123" s="132" t="s">
        <v>29</v>
      </c>
      <c r="B123" s="133" t="s">
        <v>100</v>
      </c>
      <c r="C123" s="18" t="s">
        <v>52</v>
      </c>
      <c r="D123" s="125">
        <v>1</v>
      </c>
      <c r="E123" s="152"/>
      <c r="F123" s="143">
        <f>ROUND(+E123*1.228,2)</f>
        <v>0</v>
      </c>
      <c r="G123" s="27"/>
      <c r="H123" s="149">
        <f>+F123*D123</f>
        <v>0</v>
      </c>
      <c r="I123" s="70" t="e">
        <f t="shared" si="15"/>
        <v>#DIV/0!</v>
      </c>
    </row>
    <row r="124" spans="1:11" ht="18" customHeight="1">
      <c r="A124" s="132" t="s">
        <v>5</v>
      </c>
      <c r="B124" s="133" t="s">
        <v>101</v>
      </c>
      <c r="C124" s="18" t="s">
        <v>52</v>
      </c>
      <c r="D124" s="125">
        <v>1</v>
      </c>
      <c r="E124" s="152"/>
      <c r="F124" s="143">
        <f>ROUND(+E124*1.228,2)</f>
        <v>0</v>
      </c>
      <c r="G124" s="27"/>
      <c r="H124" s="149">
        <f>+F124*D124</f>
        <v>0</v>
      </c>
      <c r="I124" s="70" t="e">
        <f t="shared" si="15"/>
        <v>#DIV/0!</v>
      </c>
    </row>
    <row r="125" spans="1:11" ht="18" customHeight="1">
      <c r="A125" s="132" t="s">
        <v>50</v>
      </c>
      <c r="B125" s="133" t="s">
        <v>102</v>
      </c>
      <c r="C125" s="18" t="s">
        <v>52</v>
      </c>
      <c r="D125" s="125">
        <v>1</v>
      </c>
      <c r="E125" s="152"/>
      <c r="F125" s="143">
        <f>ROUND(+E125*1.228,2)</f>
        <v>0</v>
      </c>
      <c r="G125" s="27"/>
      <c r="H125" s="149">
        <f>+F125*D125</f>
        <v>0</v>
      </c>
      <c r="I125" s="70" t="e">
        <f t="shared" si="15"/>
        <v>#DIV/0!</v>
      </c>
    </row>
    <row r="126" spans="1:11" ht="18" customHeight="1">
      <c r="A126" s="132" t="s">
        <v>51</v>
      </c>
      <c r="B126" s="133" t="s">
        <v>219</v>
      </c>
      <c r="C126" s="18" t="s">
        <v>213</v>
      </c>
      <c r="D126" s="125">
        <v>1</v>
      </c>
      <c r="E126" s="152"/>
      <c r="F126" s="143">
        <f>ROUND(+E126*1.228,2)</f>
        <v>0</v>
      </c>
      <c r="G126" s="27"/>
      <c r="H126" s="149">
        <f>+F126*D126</f>
        <v>0</v>
      </c>
      <c r="I126" s="70" t="e">
        <f t="shared" si="15"/>
        <v>#DIV/0!</v>
      </c>
    </row>
    <row r="127" spans="1:11" ht="18" customHeight="1" thickBot="1">
      <c r="A127" s="132" t="s">
        <v>223</v>
      </c>
      <c r="B127" s="133" t="s">
        <v>103</v>
      </c>
      <c r="C127" s="18" t="s">
        <v>52</v>
      </c>
      <c r="D127" s="125">
        <v>1</v>
      </c>
      <c r="E127" s="152"/>
      <c r="F127" s="143">
        <f>ROUND(+E127*1.228,2)</f>
        <v>0</v>
      </c>
      <c r="G127" s="27"/>
      <c r="H127" s="149">
        <f>+F127*D127</f>
        <v>0</v>
      </c>
      <c r="I127" s="70" t="e">
        <f t="shared" si="15"/>
        <v>#DIV/0!</v>
      </c>
    </row>
    <row r="128" spans="1:11" ht="15.95" customHeight="1" thickBot="1">
      <c r="A128" s="194" t="s">
        <v>15</v>
      </c>
      <c r="B128" s="195"/>
      <c r="C128" s="195"/>
      <c r="D128" s="195"/>
      <c r="E128" s="195"/>
      <c r="F128" s="195"/>
      <c r="G128" s="196"/>
      <c r="H128" s="150">
        <f>+H18+H31+H59+H91+H122</f>
        <v>0</v>
      </c>
      <c r="I128" s="98" t="e">
        <f>+I18+I31+I59+I91+I122</f>
        <v>#DIV/0!</v>
      </c>
      <c r="K128" s="17"/>
    </row>
    <row r="129" spans="2:11">
      <c r="B129" s="19"/>
      <c r="C129" s="25"/>
      <c r="D129" s="25"/>
      <c r="E129" s="25"/>
      <c r="F129" s="25"/>
      <c r="G129" s="25"/>
      <c r="H129" s="30"/>
      <c r="K129" s="2"/>
    </row>
    <row r="130" spans="2:11">
      <c r="B130" s="19"/>
      <c r="C130" s="25"/>
      <c r="D130" s="25"/>
      <c r="E130" s="25"/>
      <c r="F130" s="25"/>
      <c r="G130" s="25"/>
      <c r="H130" s="30"/>
    </row>
    <row r="131" spans="2:11">
      <c r="B131" s="4"/>
    </row>
    <row r="132" spans="2:11">
      <c r="B132" s="6"/>
      <c r="C132" s="31"/>
      <c r="D132" s="29"/>
      <c r="E132" s="29"/>
      <c r="F132" s="29"/>
      <c r="G132" s="29"/>
      <c r="H132" s="29"/>
    </row>
    <row r="133" spans="2:11">
      <c r="B133" s="4"/>
    </row>
    <row r="134" spans="2:11">
      <c r="B134" s="4"/>
    </row>
    <row r="135" spans="2:11">
      <c r="B135" s="4"/>
    </row>
    <row r="136" spans="2:11">
      <c r="B136" s="4"/>
    </row>
    <row r="137" spans="2:11">
      <c r="B137" s="4"/>
    </row>
    <row r="138" spans="2:11">
      <c r="B138" s="4"/>
    </row>
    <row r="139" spans="2:11">
      <c r="B139" s="4"/>
    </row>
    <row r="140" spans="2:11">
      <c r="B140" s="4"/>
    </row>
    <row r="141" spans="2:11">
      <c r="B141" s="4"/>
    </row>
    <row r="142" spans="2:11">
      <c r="B142" s="4"/>
    </row>
    <row r="143" spans="2:11">
      <c r="B143" s="4"/>
    </row>
    <row r="144" spans="2:11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</sheetData>
  <mergeCells count="21">
    <mergeCell ref="A11:F11"/>
    <mergeCell ref="A128:G128"/>
    <mergeCell ref="A1:I1"/>
    <mergeCell ref="A6:I6"/>
    <mergeCell ref="A8:I8"/>
    <mergeCell ref="A15:I15"/>
    <mergeCell ref="G2:H2"/>
    <mergeCell ref="G3:H3"/>
    <mergeCell ref="G4:H4"/>
    <mergeCell ref="A7:F7"/>
    <mergeCell ref="A9:F9"/>
    <mergeCell ref="A10:G10"/>
    <mergeCell ref="H16:H17"/>
    <mergeCell ref="A14:I14"/>
    <mergeCell ref="C16:C17"/>
    <mergeCell ref="A13:F13"/>
    <mergeCell ref="A12:F12"/>
    <mergeCell ref="B16:B17"/>
    <mergeCell ref="I16:I17"/>
    <mergeCell ref="A16:A17"/>
    <mergeCell ref="D16:D17"/>
  </mergeCells>
  <phoneticPr fontId="0" type="noConversion"/>
  <printOptions horizontalCentered="1"/>
  <pageMargins left="0.19685039370078741" right="0.19685039370078741" top="0.35433070866141736" bottom="0.35433070866141736" header="0" footer="0"/>
  <pageSetup paperSize="9" scale="85" fitToHeight="0" orientation="landscape" horizontalDpi="300" verticalDpi="300" r:id="rId1"/>
  <headerFooter alignWithMargins="0">
    <oddFooter>&amp;R&amp;"Verdana,Negrito itálico"&amp;10Página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9"/>
  <sheetViews>
    <sheetView showGridLines="0" view="pageBreakPreview" zoomScale="115" zoomScaleNormal="75" zoomScaleSheetLayoutView="93" workbookViewId="0">
      <selection activeCell="A3" sqref="A3:J3"/>
    </sheetView>
  </sheetViews>
  <sheetFormatPr defaultRowHeight="11.25"/>
  <cols>
    <col min="1" max="1" width="5.28515625" style="1" customWidth="1"/>
    <col min="2" max="2" width="25.5703125" style="1" customWidth="1"/>
    <col min="3" max="4" width="11.28515625" style="2" customWidth="1"/>
    <col min="5" max="5" width="7.7109375" style="2" customWidth="1"/>
    <col min="6" max="6" width="10.140625" style="1" customWidth="1"/>
    <col min="7" max="7" width="10" style="1" customWidth="1"/>
    <col min="8" max="8" width="11.7109375" style="1" customWidth="1"/>
    <col min="9" max="9" width="12" style="1" customWidth="1"/>
    <col min="10" max="10" width="10.140625" style="1" customWidth="1"/>
    <col min="11" max="11" width="5.140625" style="1" customWidth="1"/>
    <col min="12" max="16384" width="9.140625" style="1"/>
  </cols>
  <sheetData>
    <row r="1" spans="1:11" s="63" customFormat="1" ht="87" customHeight="1">
      <c r="A1" s="223" t="s">
        <v>4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1" s="63" customFormat="1" ht="15.75" customHeight="1">
      <c r="A2" s="66"/>
      <c r="B2" s="66"/>
      <c r="C2" s="66"/>
      <c r="D2" s="66"/>
      <c r="E2" s="66"/>
      <c r="F2" s="66"/>
      <c r="G2" s="66"/>
      <c r="H2" s="66"/>
      <c r="I2" s="64"/>
      <c r="J2" s="64"/>
    </row>
    <row r="3" spans="1:11" s="63" customFormat="1" ht="52.5" customHeight="1">
      <c r="A3" s="225" t="str">
        <f ca="1">'orçamento '!A10:F10</f>
        <v>SERVIÇO: ELABORAÇÃO DE PROJETOS BÁSICOS E EXECUTIVOS DE ARQUITETURA E COMPLEMENTARES DESTINADOS À CONSTRUÇÃO DA SEDE DA SUBSEÇÃO JUDICIÁRIA DE ARAGUAÍNA-TO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1" s="63" customFormat="1" ht="15.75" customHeight="1">
      <c r="A4" s="154" t="str">
        <f ca="1">'orçamento '!A13:F13</f>
        <v>LOCAL:  AVENIDA NEIF MURAD, LOTE 01-A QUADRA 01, CENTRO - ARAGUAÍNA/TO</v>
      </c>
      <c r="B4" s="66"/>
      <c r="C4" s="66"/>
      <c r="D4" s="66"/>
      <c r="E4" s="66"/>
      <c r="F4" s="66"/>
      <c r="G4" s="66"/>
      <c r="H4" s="107"/>
      <c r="I4" s="65"/>
      <c r="J4" s="65"/>
    </row>
    <row r="5" spans="1:11" s="63" customFormat="1" ht="12.75">
      <c r="A5" s="204"/>
      <c r="B5" s="204"/>
      <c r="C5" s="204"/>
      <c r="D5" s="204"/>
      <c r="E5" s="204"/>
      <c r="F5" s="204"/>
      <c r="G5" s="204"/>
      <c r="H5" s="106"/>
      <c r="I5" s="65"/>
      <c r="J5" s="65"/>
    </row>
    <row r="6" spans="1:11" s="63" customFormat="1" ht="18" customHeight="1">
      <c r="A6" s="224" t="s">
        <v>66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1">
      <c r="G7" s="110"/>
      <c r="H7" s="111"/>
      <c r="I7" s="111"/>
      <c r="J7" s="111"/>
    </row>
    <row r="8" spans="1:11" ht="33" customHeight="1">
      <c r="A8" s="11" t="s">
        <v>36</v>
      </c>
      <c r="B8" s="11" t="s">
        <v>10</v>
      </c>
      <c r="C8" s="12" t="s">
        <v>14</v>
      </c>
      <c r="D8" s="12" t="s">
        <v>37</v>
      </c>
      <c r="E8" s="13" t="s">
        <v>38</v>
      </c>
      <c r="F8" s="14" t="s">
        <v>116</v>
      </c>
      <c r="G8" s="15" t="s">
        <v>117</v>
      </c>
      <c r="H8" s="15" t="s">
        <v>118</v>
      </c>
      <c r="I8" s="15" t="s">
        <v>119</v>
      </c>
      <c r="J8" s="15" t="s">
        <v>120</v>
      </c>
    </row>
    <row r="9" spans="1:11" ht="12" customHeight="1">
      <c r="A9" s="211" t="s">
        <v>39</v>
      </c>
      <c r="B9" s="217" t="str">
        <f ca="1">+'orçamento '!B18</f>
        <v>ESTUDOS PRELIMINARES</v>
      </c>
      <c r="C9" s="214">
        <f ca="1">+'orçamento '!H18</f>
        <v>0</v>
      </c>
      <c r="D9" s="220" t="e">
        <f>+C9/$C$24</f>
        <v>#DIV/0!</v>
      </c>
      <c r="E9" s="74" t="s">
        <v>35</v>
      </c>
      <c r="F9" s="90">
        <v>1</v>
      </c>
      <c r="G9" s="90"/>
      <c r="H9" s="90"/>
      <c r="I9" s="90"/>
      <c r="J9" s="90"/>
    </row>
    <row r="10" spans="1:11" ht="5.0999999999999996" customHeight="1">
      <c r="A10" s="212"/>
      <c r="B10" s="218"/>
      <c r="C10" s="215"/>
      <c r="D10" s="221"/>
      <c r="E10" s="77"/>
      <c r="F10" s="78"/>
      <c r="G10" s="97"/>
      <c r="H10" s="97"/>
      <c r="I10" s="97"/>
      <c r="J10" s="97"/>
    </row>
    <row r="11" spans="1:11" ht="12" customHeight="1">
      <c r="A11" s="213"/>
      <c r="B11" s="219"/>
      <c r="C11" s="216"/>
      <c r="D11" s="222"/>
      <c r="E11" s="79" t="s">
        <v>40</v>
      </c>
      <c r="F11" s="80">
        <f>+F9*$C$9</f>
        <v>0</v>
      </c>
      <c r="G11" s="80"/>
      <c r="H11" s="80"/>
      <c r="I11" s="80"/>
      <c r="J11" s="80"/>
      <c r="K11" s="2"/>
    </row>
    <row r="12" spans="1:11" ht="12" customHeight="1">
      <c r="A12" s="211" t="s">
        <v>41</v>
      </c>
      <c r="B12" s="217" t="str">
        <f ca="1">+'orçamento '!B31</f>
        <v>ANTEPROJETO</v>
      </c>
      <c r="C12" s="214">
        <f ca="1">+'orçamento '!H31</f>
        <v>0</v>
      </c>
      <c r="D12" s="220" t="e">
        <f>+C12/$C$24</f>
        <v>#DIV/0!</v>
      </c>
      <c r="E12" s="74" t="s">
        <v>35</v>
      </c>
      <c r="F12" s="75"/>
      <c r="G12" s="81">
        <v>1</v>
      </c>
      <c r="H12" s="81"/>
      <c r="I12" s="76"/>
      <c r="J12" s="76"/>
    </row>
    <row r="13" spans="1:11" ht="5.0999999999999996" customHeight="1">
      <c r="A13" s="212"/>
      <c r="B13" s="218"/>
      <c r="C13" s="215"/>
      <c r="D13" s="221"/>
      <c r="E13" s="77"/>
      <c r="F13" s="97"/>
      <c r="G13" s="126"/>
      <c r="H13" s="84"/>
      <c r="I13" s="76"/>
      <c r="J13" s="76"/>
    </row>
    <row r="14" spans="1:11" ht="12" customHeight="1">
      <c r="A14" s="213"/>
      <c r="B14" s="219"/>
      <c r="C14" s="216"/>
      <c r="D14" s="222"/>
      <c r="E14" s="79" t="s">
        <v>40</v>
      </c>
      <c r="F14" s="95">
        <f>+$C$12*+F12</f>
        <v>0</v>
      </c>
      <c r="G14" s="95">
        <f>+$C$12*+G12</f>
        <v>0</v>
      </c>
      <c r="H14" s="95">
        <f>+$C$12*+H12</f>
        <v>0</v>
      </c>
      <c r="I14" s="76"/>
      <c r="J14" s="76"/>
      <c r="K14" s="2"/>
    </row>
    <row r="15" spans="1:11" ht="12" customHeight="1">
      <c r="A15" s="211" t="s">
        <v>42</v>
      </c>
      <c r="B15" s="217" t="str">
        <f ca="1">+'orçamento '!B59</f>
        <v>PROJETO BÁSICO</v>
      </c>
      <c r="C15" s="214">
        <f ca="1">+'orçamento '!H59</f>
        <v>0</v>
      </c>
      <c r="D15" s="220" t="e">
        <f>+C15/$C$24</f>
        <v>#DIV/0!</v>
      </c>
      <c r="E15" s="74" t="s">
        <v>35</v>
      </c>
      <c r="F15" s="96"/>
      <c r="G15" s="83"/>
      <c r="H15" s="83">
        <v>1</v>
      </c>
      <c r="I15" s="81"/>
      <c r="J15" s="81"/>
    </row>
    <row r="16" spans="1:11" ht="5.0999999999999996" customHeight="1">
      <c r="A16" s="212"/>
      <c r="B16" s="218"/>
      <c r="C16" s="215"/>
      <c r="D16" s="221"/>
      <c r="E16" s="77"/>
      <c r="F16" s="97"/>
      <c r="G16" s="84"/>
      <c r="H16" s="126"/>
      <c r="I16" s="84"/>
      <c r="J16" s="84"/>
    </row>
    <row r="17" spans="1:11" ht="12" customHeight="1">
      <c r="A17" s="213"/>
      <c r="B17" s="219"/>
      <c r="C17" s="216"/>
      <c r="D17" s="222"/>
      <c r="E17" s="79" t="s">
        <v>40</v>
      </c>
      <c r="F17" s="97"/>
      <c r="G17" s="112"/>
      <c r="H17" s="95">
        <f>+$C$15*+H15</f>
        <v>0</v>
      </c>
      <c r="I17" s="95">
        <f>+I15*$C$15</f>
        <v>0</v>
      </c>
      <c r="J17" s="95">
        <f>+J15*$C$15</f>
        <v>0</v>
      </c>
      <c r="K17" s="2"/>
    </row>
    <row r="18" spans="1:11" ht="12" customHeight="1">
      <c r="A18" s="211" t="s">
        <v>43</v>
      </c>
      <c r="B18" s="217" t="str">
        <f ca="1">+'orçamento '!B91</f>
        <v>PROJETO EXECUTIVO</v>
      </c>
      <c r="C18" s="214">
        <f ca="1">+'orçamento '!H91</f>
        <v>0</v>
      </c>
      <c r="D18" s="220" t="e">
        <f>+C18/$C$24</f>
        <v>#DIV/0!</v>
      </c>
      <c r="E18" s="74" t="s">
        <v>35</v>
      </c>
      <c r="F18" s="82"/>
      <c r="G18" s="83"/>
      <c r="H18" s="83"/>
      <c r="I18" s="83">
        <v>1</v>
      </c>
      <c r="J18" s="83"/>
    </row>
    <row r="19" spans="1:11" ht="5.0999999999999996" customHeight="1">
      <c r="A19" s="212"/>
      <c r="B19" s="218"/>
      <c r="C19" s="215"/>
      <c r="D19" s="221"/>
      <c r="E19" s="77"/>
      <c r="F19" s="82"/>
      <c r="G19" s="84"/>
      <c r="H19" s="84"/>
      <c r="I19" s="126"/>
      <c r="J19" s="84"/>
    </row>
    <row r="20" spans="1:11" ht="12" customHeight="1">
      <c r="A20" s="213"/>
      <c r="B20" s="219"/>
      <c r="C20" s="216"/>
      <c r="D20" s="222"/>
      <c r="E20" s="79" t="s">
        <v>40</v>
      </c>
      <c r="F20" s="82"/>
      <c r="G20" s="112"/>
      <c r="H20" s="112"/>
      <c r="I20" s="95">
        <f>+$C$18*+I18</f>
        <v>0</v>
      </c>
      <c r="J20" s="112"/>
      <c r="K20" s="2"/>
    </row>
    <row r="21" spans="1:11" ht="12" customHeight="1">
      <c r="A21" s="211" t="s">
        <v>44</v>
      </c>
      <c r="B21" s="217" t="str">
        <f ca="1">+'orçamento '!B122</f>
        <v>PROJETO LEGAL</v>
      </c>
      <c r="C21" s="214">
        <f ca="1">+'orçamento '!H122</f>
        <v>0</v>
      </c>
      <c r="D21" s="220" t="e">
        <f>+C21/$C$24</f>
        <v>#DIV/0!</v>
      </c>
      <c r="E21" s="77" t="s">
        <v>35</v>
      </c>
      <c r="F21" s="82"/>
      <c r="G21" s="76"/>
      <c r="H21" s="76"/>
      <c r="I21" s="83"/>
      <c r="J21" s="83">
        <v>1</v>
      </c>
    </row>
    <row r="22" spans="1:11" ht="5.0999999999999996" customHeight="1">
      <c r="A22" s="212"/>
      <c r="B22" s="218"/>
      <c r="C22" s="215"/>
      <c r="D22" s="221"/>
      <c r="E22" s="77"/>
      <c r="F22" s="82"/>
      <c r="G22" s="76"/>
      <c r="H22" s="76"/>
      <c r="I22" s="84"/>
      <c r="J22" s="126"/>
    </row>
    <row r="23" spans="1:11" ht="12" customHeight="1">
      <c r="A23" s="213"/>
      <c r="B23" s="219"/>
      <c r="C23" s="216"/>
      <c r="D23" s="222"/>
      <c r="E23" s="79" t="s">
        <v>40</v>
      </c>
      <c r="F23" s="82"/>
      <c r="G23" s="76"/>
      <c r="H23" s="76"/>
      <c r="I23" s="112"/>
      <c r="J23" s="95">
        <f>+$C$21*+J21</f>
        <v>0</v>
      </c>
      <c r="K23" s="2"/>
    </row>
    <row r="24" spans="1:11" ht="12" customHeight="1">
      <c r="A24" s="209"/>
      <c r="B24" s="210"/>
      <c r="C24" s="85">
        <f>SUM(C9:C23)</f>
        <v>0</v>
      </c>
      <c r="D24" s="86" t="e">
        <f>+C24/$C$24</f>
        <v>#DIV/0!</v>
      </c>
      <c r="E24" s="87"/>
      <c r="F24" s="88"/>
      <c r="G24" s="89"/>
      <c r="H24" s="89"/>
      <c r="I24" s="89"/>
      <c r="J24" s="89"/>
    </row>
    <row r="25" spans="1:11" ht="12" customHeight="1">
      <c r="A25" s="206" t="s">
        <v>45</v>
      </c>
      <c r="B25" s="207"/>
      <c r="C25" s="207"/>
      <c r="D25" s="207"/>
      <c r="E25" s="208"/>
      <c r="F25" s="80">
        <f>F11</f>
        <v>0</v>
      </c>
      <c r="G25" s="80">
        <f>G14</f>
        <v>0</v>
      </c>
      <c r="H25" s="80">
        <f>H17</f>
        <v>0</v>
      </c>
      <c r="I25" s="80">
        <f>I20</f>
        <v>0</v>
      </c>
      <c r="J25" s="80">
        <f>J23</f>
        <v>0</v>
      </c>
    </row>
    <row r="26" spans="1:11" ht="12" customHeight="1">
      <c r="A26" s="206" t="s">
        <v>46</v>
      </c>
      <c r="B26" s="207"/>
      <c r="C26" s="207"/>
      <c r="D26" s="207"/>
      <c r="E26" s="208"/>
      <c r="F26" s="90" t="e">
        <f>+F25/$C$24</f>
        <v>#DIV/0!</v>
      </c>
      <c r="G26" s="90" t="e">
        <f>+G25/$C$24</f>
        <v>#DIV/0!</v>
      </c>
      <c r="H26" s="90" t="e">
        <f>+H25/$C$24</f>
        <v>#DIV/0!</v>
      </c>
      <c r="I26" s="90" t="e">
        <f>+I25/$C$24</f>
        <v>#DIV/0!</v>
      </c>
      <c r="J26" s="90" t="e">
        <f>+J25/$C$24</f>
        <v>#DIV/0!</v>
      </c>
    </row>
    <row r="27" spans="1:11" ht="12" customHeight="1">
      <c r="A27" s="206" t="s">
        <v>47</v>
      </c>
      <c r="B27" s="207"/>
      <c r="C27" s="207"/>
      <c r="D27" s="207"/>
      <c r="E27" s="208"/>
      <c r="F27" s="80">
        <f>+F25</f>
        <v>0</v>
      </c>
      <c r="G27" s="91">
        <f t="shared" ref="G27:J28" si="0">+F27+G25</f>
        <v>0</v>
      </c>
      <c r="H27" s="91">
        <f t="shared" si="0"/>
        <v>0</v>
      </c>
      <c r="I27" s="91">
        <f t="shared" si="0"/>
        <v>0</v>
      </c>
      <c r="J27" s="91">
        <f t="shared" si="0"/>
        <v>0</v>
      </c>
    </row>
    <row r="28" spans="1:11" ht="12" customHeight="1">
      <c r="A28" s="206" t="s">
        <v>48</v>
      </c>
      <c r="B28" s="207"/>
      <c r="C28" s="207"/>
      <c r="D28" s="207"/>
      <c r="E28" s="208"/>
      <c r="F28" s="92" t="e">
        <f>+F26</f>
        <v>#DIV/0!</v>
      </c>
      <c r="G28" s="92" t="e">
        <f t="shared" si="0"/>
        <v>#DIV/0!</v>
      </c>
      <c r="H28" s="92" t="e">
        <f t="shared" si="0"/>
        <v>#DIV/0!</v>
      </c>
      <c r="I28" s="92" t="e">
        <f t="shared" si="0"/>
        <v>#DIV/0!</v>
      </c>
      <c r="J28" s="92" t="e">
        <f t="shared" si="0"/>
        <v>#DIV/0!</v>
      </c>
    </row>
    <row r="29" spans="1:11" ht="12.75">
      <c r="A29" s="93"/>
      <c r="B29" s="93"/>
      <c r="C29" s="94"/>
      <c r="D29" s="94"/>
      <c r="E29" s="94"/>
      <c r="F29" s="93"/>
      <c r="G29" s="93"/>
      <c r="H29" s="93"/>
      <c r="I29" s="93"/>
      <c r="J29" s="93"/>
    </row>
    <row r="30" spans="1:11" ht="12.75">
      <c r="A30" s="93"/>
      <c r="B30" s="93"/>
      <c r="C30" s="94"/>
      <c r="D30" s="94"/>
      <c r="E30" s="94"/>
      <c r="F30" s="93"/>
      <c r="G30" s="93"/>
      <c r="H30" s="93"/>
      <c r="I30" s="93"/>
      <c r="J30" s="93"/>
    </row>
    <row r="31" spans="1:11" ht="12.75">
      <c r="A31" s="93"/>
      <c r="B31" s="93"/>
      <c r="C31" s="94"/>
      <c r="D31" s="94">
        <f ca="1">+C24-'orçamento '!H128</f>
        <v>0</v>
      </c>
      <c r="E31" s="94"/>
      <c r="F31" s="93"/>
      <c r="G31" s="93"/>
      <c r="H31" s="93"/>
      <c r="I31" s="93"/>
      <c r="J31" s="93"/>
    </row>
    <row r="32" spans="1:11" ht="12.75">
      <c r="A32" s="93"/>
      <c r="B32" s="93"/>
      <c r="C32" s="94"/>
      <c r="D32" s="94"/>
      <c r="E32" s="94"/>
      <c r="F32" s="93"/>
      <c r="G32" s="93"/>
      <c r="H32" s="93"/>
      <c r="I32" s="93"/>
      <c r="J32" s="93"/>
    </row>
    <row r="33" spans="1:10" ht="12.75">
      <c r="A33" s="93"/>
      <c r="B33" s="93"/>
      <c r="C33" s="94"/>
      <c r="D33" s="94"/>
      <c r="E33" s="94"/>
      <c r="F33" s="93"/>
      <c r="G33" s="93"/>
      <c r="H33" s="93"/>
      <c r="I33" s="93"/>
      <c r="J33" s="93"/>
    </row>
    <row r="34" spans="1:10" ht="12.75">
      <c r="A34" s="93"/>
      <c r="B34" s="93"/>
      <c r="C34" s="94"/>
      <c r="D34" s="94"/>
      <c r="E34" s="94"/>
      <c r="F34" s="93"/>
      <c r="G34" s="93"/>
      <c r="H34" s="93"/>
      <c r="I34" s="93"/>
      <c r="J34" s="93"/>
    </row>
    <row r="35" spans="1:10" ht="12.75">
      <c r="A35" s="93"/>
      <c r="B35" s="93"/>
      <c r="C35" s="94"/>
      <c r="D35" s="94"/>
      <c r="E35" s="94"/>
      <c r="F35" s="93"/>
      <c r="G35" s="93"/>
      <c r="H35" s="93"/>
      <c r="I35" s="93"/>
      <c r="J35" s="93"/>
    </row>
    <row r="36" spans="1:10" ht="12.75">
      <c r="A36" s="93"/>
      <c r="B36" s="93"/>
      <c r="C36" s="94"/>
      <c r="D36" s="94"/>
      <c r="E36" s="94"/>
      <c r="F36" s="93"/>
      <c r="G36" s="93"/>
      <c r="H36" s="93"/>
      <c r="I36" s="93"/>
      <c r="J36" s="93"/>
    </row>
    <row r="37" spans="1:10" ht="12.75">
      <c r="A37" s="93"/>
      <c r="B37" s="93"/>
      <c r="C37" s="94"/>
      <c r="D37" s="94"/>
      <c r="E37" s="94"/>
      <c r="F37" s="93"/>
      <c r="G37" s="93"/>
      <c r="H37" s="93"/>
      <c r="I37" s="93"/>
      <c r="J37" s="93"/>
    </row>
    <row r="38" spans="1:10" ht="12.75">
      <c r="A38" s="93"/>
      <c r="B38" s="93"/>
      <c r="C38" s="94"/>
      <c r="D38" s="94"/>
      <c r="E38" s="94"/>
      <c r="F38" s="93"/>
      <c r="G38" s="93"/>
      <c r="H38" s="93"/>
      <c r="I38" s="93"/>
      <c r="J38" s="93"/>
    </row>
    <row r="39" spans="1:10" ht="12.75">
      <c r="A39" s="93"/>
      <c r="B39" s="93"/>
      <c r="C39" s="94"/>
      <c r="D39" s="94"/>
      <c r="E39" s="94"/>
      <c r="F39" s="93"/>
      <c r="G39" s="93"/>
      <c r="H39" s="93"/>
      <c r="I39" s="93"/>
      <c r="J39" s="93"/>
    </row>
    <row r="40" spans="1:10" ht="12.75">
      <c r="A40" s="93"/>
      <c r="B40" s="93"/>
      <c r="C40" s="94"/>
      <c r="D40" s="94"/>
      <c r="E40" s="94"/>
      <c r="F40" s="93"/>
      <c r="G40" s="93"/>
      <c r="H40" s="93"/>
      <c r="I40" s="93"/>
      <c r="J40" s="93"/>
    </row>
    <row r="41" spans="1:10" ht="12.75">
      <c r="A41" s="93"/>
      <c r="B41" s="93"/>
      <c r="C41" s="94"/>
      <c r="D41" s="94"/>
      <c r="E41" s="94"/>
      <c r="F41" s="93"/>
      <c r="G41" s="93"/>
      <c r="H41" s="93"/>
      <c r="I41" s="93"/>
      <c r="J41" s="93"/>
    </row>
    <row r="42" spans="1:10" ht="12.75">
      <c r="A42" s="93"/>
      <c r="B42" s="93"/>
      <c r="C42" s="94"/>
      <c r="D42" s="94"/>
      <c r="E42" s="94"/>
      <c r="F42" s="93"/>
      <c r="G42" s="93"/>
      <c r="H42" s="93"/>
      <c r="I42" s="93"/>
      <c r="J42" s="93"/>
    </row>
    <row r="43" spans="1:10" ht="12.75">
      <c r="A43" s="93"/>
      <c r="B43" s="93"/>
      <c r="C43" s="94"/>
      <c r="D43" s="94"/>
      <c r="E43" s="94"/>
      <c r="F43" s="93"/>
      <c r="G43" s="93"/>
      <c r="H43" s="93"/>
      <c r="I43" s="93"/>
      <c r="J43" s="93"/>
    </row>
    <row r="44" spans="1:10" ht="12.75">
      <c r="A44" s="93"/>
      <c r="B44" s="93"/>
      <c r="C44" s="94"/>
      <c r="D44" s="94"/>
      <c r="E44" s="94"/>
      <c r="F44" s="93"/>
      <c r="G44" s="93"/>
      <c r="H44" s="93"/>
      <c r="I44" s="93"/>
      <c r="J44" s="93"/>
    </row>
    <row r="45" spans="1:10" ht="12.75">
      <c r="A45" s="93"/>
      <c r="B45" s="93"/>
      <c r="C45" s="94"/>
      <c r="D45" s="94"/>
      <c r="E45" s="94"/>
      <c r="F45" s="93"/>
      <c r="G45" s="93"/>
      <c r="H45" s="93"/>
      <c r="I45" s="93"/>
      <c r="J45" s="93"/>
    </row>
    <row r="46" spans="1:10" ht="12.75">
      <c r="A46" s="93"/>
      <c r="B46" s="93"/>
      <c r="C46" s="94"/>
      <c r="D46" s="94"/>
      <c r="E46" s="94"/>
      <c r="F46" s="93"/>
      <c r="G46" s="93"/>
      <c r="H46" s="93"/>
      <c r="I46" s="93"/>
      <c r="J46" s="93"/>
    </row>
    <row r="47" spans="1:10" ht="12.75">
      <c r="A47" s="93"/>
      <c r="B47" s="93"/>
      <c r="C47" s="94"/>
      <c r="D47" s="94"/>
      <c r="E47" s="94"/>
      <c r="F47" s="93"/>
      <c r="G47" s="93"/>
      <c r="H47" s="93"/>
      <c r="I47" s="93"/>
      <c r="J47" s="93"/>
    </row>
    <row r="48" spans="1:10" ht="12.75">
      <c r="A48" s="93"/>
      <c r="B48" s="93"/>
      <c r="C48" s="94"/>
      <c r="D48" s="94"/>
      <c r="E48" s="94"/>
      <c r="F48" s="93"/>
      <c r="G48" s="93"/>
      <c r="H48" s="93"/>
      <c r="I48" s="93"/>
      <c r="J48" s="93"/>
    </row>
    <row r="49" spans="1:10" ht="12.75">
      <c r="A49" s="93"/>
      <c r="B49" s="93"/>
      <c r="C49" s="94"/>
      <c r="D49" s="94"/>
      <c r="E49" s="94"/>
      <c r="F49" s="93"/>
      <c r="G49" s="93"/>
      <c r="H49" s="93"/>
      <c r="I49" s="93"/>
      <c r="J49" s="93"/>
    </row>
    <row r="50" spans="1:10" ht="12.75">
      <c r="A50" s="93"/>
      <c r="B50" s="93"/>
      <c r="C50" s="94"/>
      <c r="D50" s="94"/>
      <c r="E50" s="94"/>
      <c r="F50" s="93"/>
      <c r="G50" s="93"/>
      <c r="H50" s="93"/>
      <c r="I50" s="93"/>
      <c r="J50" s="93"/>
    </row>
    <row r="51" spans="1:10" ht="12.75">
      <c r="A51" s="93"/>
      <c r="B51" s="93"/>
      <c r="C51" s="94"/>
      <c r="D51" s="94"/>
      <c r="E51" s="94"/>
      <c r="F51" s="93"/>
      <c r="G51" s="93"/>
      <c r="H51" s="93"/>
      <c r="I51" s="93"/>
      <c r="J51" s="93"/>
    </row>
    <row r="52" spans="1:10" ht="12.75">
      <c r="A52" s="93"/>
      <c r="B52" s="93"/>
      <c r="C52" s="94"/>
      <c r="D52" s="94"/>
      <c r="E52" s="94"/>
      <c r="F52" s="93"/>
      <c r="G52" s="93"/>
      <c r="H52" s="93"/>
      <c r="I52" s="93"/>
      <c r="J52" s="93"/>
    </row>
    <row r="53" spans="1:10" ht="12.75">
      <c r="A53" s="93"/>
      <c r="B53" s="93"/>
      <c r="C53" s="94"/>
      <c r="D53" s="94"/>
      <c r="E53" s="94"/>
      <c r="F53" s="93"/>
      <c r="G53" s="93"/>
      <c r="H53" s="93"/>
      <c r="I53" s="93"/>
      <c r="J53" s="93"/>
    </row>
    <row r="54" spans="1:10" ht="12.75">
      <c r="A54" s="93"/>
      <c r="B54" s="93"/>
      <c r="C54" s="94"/>
      <c r="D54" s="94"/>
      <c r="E54" s="94"/>
      <c r="F54" s="93"/>
      <c r="G54" s="93"/>
      <c r="H54" s="93"/>
      <c r="I54" s="93"/>
      <c r="J54" s="93"/>
    </row>
    <row r="55" spans="1:10" ht="12.75">
      <c r="A55" s="93"/>
      <c r="B55" s="93"/>
      <c r="C55" s="94"/>
      <c r="D55" s="94"/>
      <c r="E55" s="94"/>
      <c r="F55" s="93"/>
      <c r="G55" s="93"/>
      <c r="H55" s="93"/>
      <c r="I55" s="93"/>
      <c r="J55" s="93"/>
    </row>
    <row r="56" spans="1:10" ht="12.75">
      <c r="A56" s="93"/>
      <c r="B56" s="93"/>
      <c r="C56" s="94"/>
      <c r="D56" s="94"/>
      <c r="E56" s="94"/>
      <c r="F56" s="93"/>
      <c r="G56" s="93"/>
      <c r="H56" s="93"/>
      <c r="I56" s="93"/>
      <c r="J56" s="93"/>
    </row>
    <row r="57" spans="1:10" ht="12.75">
      <c r="A57" s="93"/>
      <c r="B57" s="93"/>
      <c r="C57" s="94"/>
      <c r="D57" s="94"/>
      <c r="E57" s="94"/>
      <c r="F57" s="93"/>
      <c r="G57" s="93"/>
      <c r="H57" s="93"/>
      <c r="I57" s="93"/>
      <c r="J57" s="93"/>
    </row>
    <row r="58" spans="1:10" ht="12.75">
      <c r="A58" s="93"/>
      <c r="B58" s="93"/>
      <c r="C58" s="94"/>
      <c r="D58" s="94"/>
      <c r="E58" s="94"/>
      <c r="F58" s="93"/>
      <c r="G58" s="93"/>
      <c r="H58" s="93"/>
      <c r="I58" s="93"/>
      <c r="J58" s="93"/>
    </row>
    <row r="59" spans="1:10" ht="12.75">
      <c r="A59" s="93"/>
      <c r="B59" s="93"/>
      <c r="C59" s="94"/>
      <c r="D59" s="94"/>
      <c r="E59" s="94"/>
      <c r="F59" s="93"/>
      <c r="G59" s="93"/>
      <c r="H59" s="93"/>
      <c r="I59" s="93"/>
      <c r="J59" s="93"/>
    </row>
    <row r="60" spans="1:10" ht="12.75">
      <c r="A60" s="93"/>
      <c r="B60" s="93"/>
      <c r="C60" s="94"/>
      <c r="D60" s="94"/>
      <c r="E60" s="94"/>
      <c r="F60" s="93"/>
      <c r="G60" s="93"/>
      <c r="H60" s="93"/>
      <c r="I60" s="93"/>
      <c r="J60" s="93"/>
    </row>
    <row r="61" spans="1:10" ht="12.75">
      <c r="A61" s="93"/>
      <c r="B61" s="93"/>
      <c r="C61" s="94"/>
      <c r="D61" s="94"/>
      <c r="E61" s="94"/>
      <c r="F61" s="93"/>
      <c r="G61" s="93"/>
      <c r="H61" s="93"/>
      <c r="I61" s="93"/>
      <c r="J61" s="93"/>
    </row>
    <row r="62" spans="1:10" ht="12.75">
      <c r="A62" s="93"/>
      <c r="B62" s="93"/>
      <c r="C62" s="94"/>
      <c r="D62" s="94"/>
      <c r="E62" s="94"/>
      <c r="F62" s="93"/>
      <c r="G62" s="93"/>
      <c r="H62" s="93"/>
      <c r="I62" s="93"/>
      <c r="J62" s="93"/>
    </row>
    <row r="63" spans="1:10" ht="12.75">
      <c r="A63" s="93"/>
      <c r="B63" s="93"/>
      <c r="C63" s="94"/>
      <c r="D63" s="94"/>
      <c r="E63" s="94"/>
      <c r="F63" s="93"/>
      <c r="G63" s="93"/>
      <c r="H63" s="93"/>
      <c r="I63" s="93"/>
      <c r="J63" s="93"/>
    </row>
    <row r="64" spans="1:10" ht="12.75">
      <c r="A64" s="93"/>
      <c r="B64" s="93"/>
      <c r="C64" s="94"/>
      <c r="D64" s="94"/>
      <c r="E64" s="94"/>
      <c r="F64" s="93"/>
      <c r="G64" s="93"/>
      <c r="H64" s="93"/>
      <c r="I64" s="93"/>
      <c r="J64" s="93"/>
    </row>
    <row r="65" spans="1:10" ht="12.75">
      <c r="A65" s="93"/>
      <c r="B65" s="93"/>
      <c r="C65" s="94"/>
      <c r="D65" s="94"/>
      <c r="E65" s="94"/>
      <c r="F65" s="93"/>
      <c r="G65" s="93"/>
      <c r="H65" s="93"/>
      <c r="I65" s="93"/>
      <c r="J65" s="93"/>
    </row>
    <row r="66" spans="1:10" ht="12.75">
      <c r="A66" s="93"/>
      <c r="B66" s="93"/>
      <c r="C66" s="94"/>
      <c r="D66" s="94"/>
      <c r="E66" s="94"/>
      <c r="F66" s="93"/>
      <c r="G66" s="93"/>
      <c r="H66" s="93"/>
      <c r="I66" s="93"/>
      <c r="J66" s="93"/>
    </row>
    <row r="67" spans="1:10" ht="12.75">
      <c r="A67" s="93"/>
      <c r="B67" s="93"/>
      <c r="C67" s="94"/>
      <c r="D67" s="94"/>
      <c r="E67" s="94"/>
      <c r="F67" s="93"/>
      <c r="G67" s="93"/>
      <c r="H67" s="93"/>
      <c r="I67" s="93"/>
      <c r="J67" s="93"/>
    </row>
    <row r="68" spans="1:10" ht="12.75">
      <c r="A68" s="93"/>
      <c r="B68" s="93"/>
      <c r="C68" s="94"/>
      <c r="D68" s="94"/>
      <c r="E68" s="94"/>
      <c r="F68" s="93"/>
      <c r="G68" s="93"/>
      <c r="H68" s="93"/>
      <c r="I68" s="93"/>
      <c r="J68" s="93"/>
    </row>
    <row r="69" spans="1:10" ht="12.75">
      <c r="A69" s="93"/>
      <c r="B69" s="93"/>
      <c r="C69" s="94"/>
      <c r="D69" s="94"/>
      <c r="E69" s="94"/>
      <c r="F69" s="93"/>
      <c r="G69" s="93"/>
      <c r="H69" s="93"/>
      <c r="I69" s="93"/>
      <c r="J69" s="93"/>
    </row>
    <row r="70" spans="1:10" ht="12.75">
      <c r="A70" s="93"/>
      <c r="B70" s="93"/>
      <c r="C70" s="94"/>
      <c r="D70" s="94"/>
      <c r="E70" s="94"/>
      <c r="F70" s="93"/>
      <c r="G70" s="93"/>
      <c r="H70" s="93"/>
      <c r="I70" s="93"/>
      <c r="J70" s="93"/>
    </row>
    <row r="71" spans="1:10" ht="12.75">
      <c r="A71" s="93"/>
      <c r="B71" s="93"/>
      <c r="C71" s="94"/>
      <c r="D71" s="94"/>
      <c r="E71" s="94"/>
      <c r="F71" s="93"/>
      <c r="G71" s="93"/>
      <c r="H71" s="93"/>
      <c r="I71" s="93"/>
      <c r="J71" s="93"/>
    </row>
    <row r="72" spans="1:10" ht="12.75">
      <c r="A72" s="93"/>
      <c r="B72" s="93"/>
      <c r="C72" s="94"/>
      <c r="D72" s="94"/>
      <c r="E72" s="94"/>
      <c r="F72" s="93"/>
      <c r="G72" s="93"/>
      <c r="H72" s="93"/>
      <c r="I72" s="93"/>
      <c r="J72" s="93"/>
    </row>
    <row r="73" spans="1:10" ht="12.75">
      <c r="A73" s="93"/>
      <c r="B73" s="93"/>
      <c r="C73" s="94"/>
      <c r="D73" s="94"/>
      <c r="E73" s="94"/>
      <c r="F73" s="93"/>
      <c r="G73" s="93"/>
      <c r="H73" s="93"/>
      <c r="I73" s="93"/>
      <c r="J73" s="93"/>
    </row>
    <row r="74" spans="1:10" ht="12.75">
      <c r="A74" s="93"/>
      <c r="B74" s="93"/>
      <c r="C74" s="94"/>
      <c r="D74" s="94"/>
      <c r="E74" s="94"/>
      <c r="F74" s="93"/>
      <c r="G74" s="93"/>
      <c r="H74" s="93"/>
      <c r="I74" s="93"/>
      <c r="J74" s="93"/>
    </row>
    <row r="75" spans="1:10" ht="12.75">
      <c r="A75" s="93"/>
      <c r="B75" s="93"/>
      <c r="C75" s="94"/>
      <c r="D75" s="94"/>
      <c r="E75" s="94"/>
      <c r="F75" s="93"/>
      <c r="G75" s="93"/>
      <c r="H75" s="93"/>
      <c r="I75" s="93"/>
      <c r="J75" s="93"/>
    </row>
    <row r="76" spans="1:10" ht="12.75">
      <c r="A76" s="93"/>
      <c r="B76" s="93"/>
      <c r="C76" s="94"/>
      <c r="D76" s="94"/>
      <c r="E76" s="94"/>
      <c r="F76" s="93"/>
      <c r="G76" s="93"/>
      <c r="H76" s="93"/>
      <c r="I76" s="93"/>
      <c r="J76" s="93"/>
    </row>
    <row r="77" spans="1:10" ht="12.75">
      <c r="A77" s="93"/>
      <c r="B77" s="93"/>
      <c r="C77" s="94"/>
      <c r="D77" s="94"/>
      <c r="E77" s="94"/>
      <c r="F77" s="93"/>
      <c r="G77" s="93"/>
      <c r="H77" s="93"/>
      <c r="I77" s="93"/>
      <c r="J77" s="93"/>
    </row>
    <row r="78" spans="1:10" ht="12.75">
      <c r="A78" s="93"/>
      <c r="B78" s="93"/>
      <c r="C78" s="94"/>
      <c r="D78" s="94"/>
      <c r="E78" s="94"/>
      <c r="F78" s="93"/>
      <c r="G78" s="93"/>
      <c r="H78" s="93"/>
      <c r="I78" s="93"/>
      <c r="J78" s="93"/>
    </row>
    <row r="79" spans="1:10" ht="12.75">
      <c r="A79" s="93"/>
      <c r="B79" s="93"/>
      <c r="C79" s="94"/>
      <c r="D79" s="94"/>
      <c r="E79" s="94"/>
      <c r="F79" s="93"/>
      <c r="G79" s="93"/>
      <c r="H79" s="93"/>
      <c r="I79" s="93"/>
      <c r="J79" s="93"/>
    </row>
    <row r="80" spans="1:10" ht="12.75">
      <c r="A80" s="93"/>
      <c r="B80" s="93"/>
      <c r="C80" s="94"/>
      <c r="D80" s="94"/>
      <c r="E80" s="94"/>
      <c r="F80" s="93"/>
      <c r="G80" s="93"/>
      <c r="H80" s="93"/>
      <c r="I80" s="93"/>
      <c r="J80" s="93"/>
    </row>
    <row r="81" spans="1:10" ht="12.75">
      <c r="A81" s="93"/>
      <c r="B81" s="93"/>
      <c r="C81" s="94"/>
      <c r="D81" s="94"/>
      <c r="E81" s="94"/>
      <c r="F81" s="93"/>
      <c r="G81" s="93"/>
      <c r="H81" s="93"/>
      <c r="I81" s="93"/>
      <c r="J81" s="93"/>
    </row>
    <row r="82" spans="1:10" ht="12.75">
      <c r="A82" s="93"/>
      <c r="B82" s="93"/>
      <c r="C82" s="94"/>
      <c r="D82" s="94"/>
      <c r="E82" s="94"/>
      <c r="F82" s="93"/>
      <c r="G82" s="93"/>
      <c r="H82" s="93"/>
      <c r="I82" s="93"/>
      <c r="J82" s="93"/>
    </row>
    <row r="83" spans="1:10" ht="12.75">
      <c r="A83" s="93"/>
      <c r="B83" s="93"/>
      <c r="C83" s="94"/>
      <c r="D83" s="94"/>
      <c r="E83" s="94"/>
      <c r="F83" s="93"/>
      <c r="G83" s="93"/>
      <c r="H83" s="93"/>
      <c r="I83" s="93"/>
      <c r="J83" s="93"/>
    </row>
    <row r="84" spans="1:10" ht="12.75">
      <c r="A84" s="93"/>
      <c r="B84" s="93"/>
      <c r="C84" s="94"/>
      <c r="D84" s="94"/>
      <c r="E84" s="94"/>
      <c r="F84" s="93"/>
      <c r="G84" s="93"/>
      <c r="H84" s="93"/>
      <c r="I84" s="93"/>
      <c r="J84" s="93"/>
    </row>
    <row r="85" spans="1:10" ht="12.75">
      <c r="A85" s="93"/>
      <c r="B85" s="93"/>
      <c r="C85" s="94"/>
      <c r="D85" s="94"/>
      <c r="E85" s="94"/>
      <c r="F85" s="93"/>
      <c r="G85" s="93"/>
      <c r="H85" s="93"/>
      <c r="I85" s="93"/>
      <c r="J85" s="93"/>
    </row>
    <row r="86" spans="1:10" ht="12.75">
      <c r="A86" s="93"/>
      <c r="B86" s="93"/>
      <c r="C86" s="94"/>
      <c r="D86" s="94"/>
      <c r="E86" s="94"/>
      <c r="F86" s="93"/>
      <c r="G86" s="93"/>
      <c r="H86" s="93"/>
      <c r="I86" s="93"/>
      <c r="J86" s="93"/>
    </row>
    <row r="87" spans="1:10" ht="12.75">
      <c r="A87" s="93"/>
      <c r="B87" s="93"/>
      <c r="C87" s="94"/>
      <c r="D87" s="94"/>
      <c r="E87" s="94"/>
      <c r="F87" s="93"/>
      <c r="G87" s="93"/>
      <c r="H87" s="93"/>
      <c r="I87" s="93"/>
      <c r="J87" s="93"/>
    </row>
    <row r="88" spans="1:10" ht="12.75">
      <c r="A88" s="93"/>
      <c r="B88" s="93"/>
      <c r="C88" s="94"/>
      <c r="D88" s="94"/>
      <c r="E88" s="94"/>
      <c r="F88" s="93"/>
      <c r="G88" s="93"/>
      <c r="H88" s="93"/>
      <c r="I88" s="93"/>
      <c r="J88" s="93"/>
    </row>
    <row r="89" spans="1:10" ht="12.75">
      <c r="A89" s="93"/>
      <c r="B89" s="93"/>
      <c r="C89" s="94"/>
      <c r="D89" s="94"/>
      <c r="E89" s="94"/>
      <c r="F89" s="93"/>
      <c r="G89" s="93"/>
      <c r="H89" s="93"/>
      <c r="I89" s="93"/>
      <c r="J89" s="93"/>
    </row>
    <row r="90" spans="1:10" ht="12.75">
      <c r="A90" s="93"/>
      <c r="B90" s="93"/>
      <c r="C90" s="94"/>
      <c r="D90" s="94"/>
      <c r="E90" s="94"/>
      <c r="F90" s="93"/>
      <c r="G90" s="93"/>
      <c r="H90" s="93"/>
      <c r="I90" s="93"/>
      <c r="J90" s="93"/>
    </row>
    <row r="91" spans="1:10" ht="12.75">
      <c r="A91" s="93"/>
      <c r="B91" s="93"/>
      <c r="C91" s="94"/>
      <c r="D91" s="94"/>
      <c r="E91" s="94"/>
      <c r="F91" s="93"/>
      <c r="G91" s="93"/>
      <c r="H91" s="93"/>
      <c r="I91" s="93"/>
      <c r="J91" s="93"/>
    </row>
    <row r="92" spans="1:10" ht="12.75">
      <c r="A92" s="93"/>
      <c r="B92" s="93"/>
      <c r="C92" s="94"/>
      <c r="D92" s="94"/>
      <c r="E92" s="94"/>
      <c r="F92" s="93"/>
      <c r="G92" s="93"/>
      <c r="H92" s="93"/>
      <c r="I92" s="93"/>
      <c r="J92" s="93"/>
    </row>
    <row r="93" spans="1:10" ht="12.75">
      <c r="A93" s="93"/>
      <c r="B93" s="93"/>
      <c r="C93" s="94"/>
      <c r="D93" s="94"/>
      <c r="E93" s="94"/>
      <c r="F93" s="93"/>
      <c r="G93" s="93"/>
      <c r="H93" s="93"/>
      <c r="I93" s="93"/>
      <c r="J93" s="93"/>
    </row>
    <row r="94" spans="1:10" ht="12.75">
      <c r="A94" s="93"/>
      <c r="B94" s="93"/>
      <c r="C94" s="94"/>
      <c r="D94" s="94"/>
      <c r="E94" s="94"/>
      <c r="F94" s="93"/>
      <c r="G94" s="93"/>
      <c r="H94" s="93"/>
      <c r="I94" s="93"/>
      <c r="J94" s="93"/>
    </row>
    <row r="95" spans="1:10" ht="12.75">
      <c r="A95" s="93"/>
      <c r="B95" s="93"/>
      <c r="C95" s="94"/>
      <c r="D95" s="94"/>
      <c r="E95" s="94"/>
      <c r="F95" s="93"/>
      <c r="G95" s="93"/>
      <c r="H95" s="93"/>
      <c r="I95" s="93"/>
      <c r="J95" s="93"/>
    </row>
    <row r="96" spans="1:10" ht="12.75">
      <c r="A96" s="93"/>
      <c r="B96" s="93"/>
      <c r="C96" s="94"/>
      <c r="D96" s="94"/>
      <c r="E96" s="94"/>
      <c r="F96" s="93"/>
      <c r="G96" s="93"/>
      <c r="H96" s="93"/>
      <c r="I96" s="93"/>
      <c r="J96" s="93"/>
    </row>
    <row r="97" spans="1:10" ht="12.75">
      <c r="A97" s="93"/>
      <c r="B97" s="93"/>
      <c r="C97" s="94"/>
      <c r="D97" s="94"/>
      <c r="E97" s="94"/>
      <c r="F97" s="93"/>
      <c r="G97" s="93"/>
      <c r="H97" s="93"/>
      <c r="I97" s="93"/>
      <c r="J97" s="93"/>
    </row>
    <row r="98" spans="1:10" ht="12.75">
      <c r="A98" s="93"/>
      <c r="B98" s="93"/>
      <c r="C98" s="94"/>
      <c r="D98" s="94"/>
      <c r="E98" s="94"/>
      <c r="F98" s="93"/>
      <c r="G98" s="93"/>
      <c r="H98" s="93"/>
      <c r="I98" s="93"/>
      <c r="J98" s="93"/>
    </row>
    <row r="99" spans="1:10" ht="12.75">
      <c r="A99" s="93"/>
      <c r="B99" s="93"/>
      <c r="C99" s="94"/>
      <c r="D99" s="94"/>
      <c r="E99" s="94"/>
      <c r="F99" s="93"/>
      <c r="G99" s="93"/>
      <c r="H99" s="93"/>
      <c r="I99" s="93"/>
      <c r="J99" s="93"/>
    </row>
    <row r="100" spans="1:10" ht="12.75">
      <c r="A100" s="93"/>
      <c r="B100" s="93"/>
      <c r="C100" s="94"/>
      <c r="D100" s="94"/>
      <c r="E100" s="94"/>
      <c r="F100" s="93"/>
      <c r="G100" s="93"/>
      <c r="H100" s="93"/>
      <c r="I100" s="93"/>
      <c r="J100" s="93"/>
    </row>
    <row r="101" spans="1:10" ht="12.75">
      <c r="A101" s="93"/>
      <c r="B101" s="93"/>
      <c r="C101" s="94"/>
      <c r="D101" s="94"/>
      <c r="E101" s="94"/>
      <c r="F101" s="93"/>
      <c r="G101" s="93"/>
      <c r="H101" s="93"/>
      <c r="I101" s="93"/>
      <c r="J101" s="93"/>
    </row>
    <row r="102" spans="1:10" ht="12.75">
      <c r="A102" s="93"/>
      <c r="B102" s="93"/>
      <c r="C102" s="94"/>
      <c r="D102" s="94"/>
      <c r="E102" s="94"/>
      <c r="F102" s="93"/>
      <c r="G102" s="93"/>
      <c r="H102" s="93"/>
      <c r="I102" s="93"/>
      <c r="J102" s="93"/>
    </row>
    <row r="103" spans="1:10" ht="12.75">
      <c r="A103" s="93"/>
      <c r="B103" s="93"/>
      <c r="C103" s="94"/>
      <c r="D103" s="94"/>
      <c r="E103" s="94"/>
      <c r="F103" s="93"/>
      <c r="G103" s="93"/>
      <c r="H103" s="93"/>
      <c r="I103" s="93"/>
      <c r="J103" s="93"/>
    </row>
    <row r="104" spans="1:10" ht="12.75">
      <c r="A104" s="93"/>
      <c r="B104" s="93"/>
      <c r="C104" s="94"/>
      <c r="D104" s="94"/>
      <c r="E104" s="94"/>
      <c r="F104" s="93"/>
      <c r="G104" s="93"/>
      <c r="H104" s="93"/>
      <c r="I104" s="93"/>
      <c r="J104" s="93"/>
    </row>
    <row r="105" spans="1:10" ht="12.75">
      <c r="A105" s="93"/>
      <c r="B105" s="93"/>
      <c r="C105" s="94"/>
      <c r="D105" s="94"/>
      <c r="E105" s="94"/>
      <c r="F105" s="93"/>
      <c r="G105" s="93"/>
      <c r="H105" s="93"/>
      <c r="I105" s="93"/>
      <c r="J105" s="93"/>
    </row>
    <row r="106" spans="1:10" ht="12.75">
      <c r="A106" s="93"/>
      <c r="B106" s="93"/>
      <c r="C106" s="94"/>
      <c r="D106" s="94"/>
      <c r="E106" s="94"/>
      <c r="F106" s="93"/>
      <c r="G106" s="93"/>
      <c r="H106" s="93"/>
      <c r="I106" s="93"/>
      <c r="J106" s="93"/>
    </row>
    <row r="107" spans="1:10" ht="12.75">
      <c r="A107" s="93"/>
      <c r="B107" s="93"/>
      <c r="C107" s="94"/>
      <c r="D107" s="94"/>
      <c r="E107" s="94"/>
      <c r="F107" s="93"/>
      <c r="G107" s="93"/>
      <c r="H107" s="93"/>
      <c r="I107" s="93"/>
      <c r="J107" s="93"/>
    </row>
    <row r="108" spans="1:10" ht="12.75">
      <c r="A108" s="93"/>
      <c r="B108" s="93"/>
      <c r="C108" s="94"/>
      <c r="D108" s="94"/>
      <c r="E108" s="94"/>
      <c r="F108" s="93"/>
      <c r="G108" s="93"/>
      <c r="H108" s="93"/>
      <c r="I108" s="93"/>
      <c r="J108" s="93"/>
    </row>
    <row r="109" spans="1:10" ht="12.75">
      <c r="A109" s="93"/>
      <c r="B109" s="93"/>
      <c r="C109" s="94"/>
      <c r="D109" s="94"/>
      <c r="E109" s="94"/>
      <c r="F109" s="93"/>
      <c r="G109" s="93"/>
      <c r="H109" s="93"/>
      <c r="I109" s="93"/>
      <c r="J109" s="93"/>
    </row>
  </sheetData>
  <mergeCells count="29">
    <mergeCell ref="A1:J1"/>
    <mergeCell ref="A6:J6"/>
    <mergeCell ref="D9:D11"/>
    <mergeCell ref="A5:G5"/>
    <mergeCell ref="A3:J3"/>
    <mergeCell ref="D12:D14"/>
    <mergeCell ref="D15:D17"/>
    <mergeCell ref="D18:D20"/>
    <mergeCell ref="A12:A14"/>
    <mergeCell ref="B12:B14"/>
    <mergeCell ref="A9:A11"/>
    <mergeCell ref="B9:B11"/>
    <mergeCell ref="C9:C11"/>
    <mergeCell ref="A21:A23"/>
    <mergeCell ref="B21:B23"/>
    <mergeCell ref="C21:C23"/>
    <mergeCell ref="B18:B20"/>
    <mergeCell ref="C18:C20"/>
    <mergeCell ref="A15:A17"/>
    <mergeCell ref="C12:C14"/>
    <mergeCell ref="B15:B17"/>
    <mergeCell ref="C15:C17"/>
    <mergeCell ref="A28:E28"/>
    <mergeCell ref="A24:B24"/>
    <mergeCell ref="A25:E25"/>
    <mergeCell ref="A26:E26"/>
    <mergeCell ref="A27:E27"/>
    <mergeCell ref="A18:A20"/>
    <mergeCell ref="D21:D23"/>
  </mergeCells>
  <phoneticPr fontId="0" type="noConversion"/>
  <printOptions horizontalCentered="1"/>
  <pageMargins left="0.43307086614173229" right="0" top="0.78740157480314965" bottom="0.55118110236220474" header="0" footer="0.35433070866141736"/>
  <pageSetup paperSize="9" scale="75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CAPA</vt:lpstr>
      <vt:lpstr>resumo</vt:lpstr>
      <vt:lpstr>orçamento </vt:lpstr>
      <vt:lpstr>cronograma</vt:lpstr>
      <vt:lpstr>CAPA!Print_Area</vt:lpstr>
      <vt:lpstr>cronograma!Print_Area</vt:lpstr>
      <vt:lpstr>'orçamento '!Print_Area</vt:lpstr>
      <vt:lpstr>resumo!Print_Area</vt:lpstr>
      <vt:lpstr>cronograma!Print_Titles</vt:lpstr>
      <vt:lpstr>'orçamento '!Print_Titles</vt:lpstr>
      <vt:lpstr>resumo!Print_Titles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to20076</cp:lastModifiedBy>
  <cp:lastPrinted>2013-08-05T15:01:00Z</cp:lastPrinted>
  <dcterms:created xsi:type="dcterms:W3CDTF">2008-04-03T22:40:50Z</dcterms:created>
  <dcterms:modified xsi:type="dcterms:W3CDTF">2013-08-05T17:48:23Z</dcterms:modified>
</cp:coreProperties>
</file>