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74e7f996895af627/Documentos/Trabalho/TRF/Fuzzy/"/>
    </mc:Choice>
  </mc:AlternateContent>
  <xr:revisionPtr revIDLastSave="1" documentId="8_{24DE08C6-8350-43DF-9CD1-66DBA886919B}" xr6:coauthVersionLast="47" xr6:coauthVersionMax="47" xr10:uidLastSave="{7DE3413C-EF65-4CAD-BA84-FD51D3F70545}"/>
  <bookViews>
    <workbookView xWindow="-120" yWindow="-120" windowWidth="20730" windowHeight="11160" tabRatio="272" firstSheet="1" activeTab="1" xr2:uid="{00000000-000D-0000-FFFF-FFFF00000000}"/>
  </bookViews>
  <sheets>
    <sheet name="Plan1" sheetId="1" state="hidden" r:id="rId1"/>
    <sheet name="IFBra-Fuzzy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3" i="3" l="1"/>
  <c r="U10" i="3" s="1"/>
  <c r="J63" i="3"/>
  <c r="T10" i="3" s="1"/>
  <c r="K61" i="3"/>
  <c r="U41" i="3" s="1"/>
  <c r="J61" i="3"/>
  <c r="T8" i="3" s="1"/>
  <c r="K59" i="3"/>
  <c r="U6" i="3" s="1"/>
  <c r="J59" i="3"/>
  <c r="T6" i="3" s="1"/>
  <c r="K54" i="3"/>
  <c r="J54" i="3"/>
  <c r="K52" i="3"/>
  <c r="J52" i="3"/>
  <c r="K50" i="3"/>
  <c r="J50" i="3"/>
  <c r="K45" i="3"/>
  <c r="U21" i="3" s="1"/>
  <c r="J45" i="3"/>
  <c r="Q43" i="3" s="1"/>
  <c r="K43" i="3"/>
  <c r="R41" i="3" s="1"/>
  <c r="J43" i="3"/>
  <c r="Q41" i="3" s="1"/>
  <c r="K41" i="3"/>
  <c r="U17" i="3" s="1"/>
  <c r="J41" i="3"/>
  <c r="Q39" i="3" s="1"/>
  <c r="K36" i="3"/>
  <c r="U32" i="3" s="1"/>
  <c r="J36" i="3"/>
  <c r="T32" i="3" s="1"/>
  <c r="K34" i="3"/>
  <c r="U30" i="3" s="1"/>
  <c r="J34" i="3"/>
  <c r="T30" i="3" s="1"/>
  <c r="K32" i="3"/>
  <c r="U28" i="3" s="1"/>
  <c r="J32" i="3"/>
  <c r="T28" i="3" s="1"/>
  <c r="K27" i="3"/>
  <c r="R32" i="3" s="1"/>
  <c r="J27" i="3"/>
  <c r="Q21" i="3" s="1"/>
  <c r="K25" i="3"/>
  <c r="R30" i="3" s="1"/>
  <c r="J25" i="3"/>
  <c r="Q19" i="3" s="1"/>
  <c r="K23" i="3"/>
  <c r="R28" i="3" s="1"/>
  <c r="J23" i="3"/>
  <c r="Q17" i="3" s="1"/>
  <c r="K18" i="3"/>
  <c r="R10" i="3" s="1"/>
  <c r="J18" i="3"/>
  <c r="Q10" i="3" s="1"/>
  <c r="K16" i="3"/>
  <c r="R8" i="3" s="1"/>
  <c r="J16" i="3"/>
  <c r="Q8" i="3" s="1"/>
  <c r="K14" i="3"/>
  <c r="R6" i="3" s="1"/>
  <c r="J14" i="3"/>
  <c r="Q6" i="3" s="1"/>
  <c r="Y44" i="3"/>
  <c r="W38" i="3" s="1"/>
  <c r="Z44" i="3"/>
  <c r="O38" i="3" s="1"/>
  <c r="Y22" i="3"/>
  <c r="W16" i="3" s="1"/>
  <c r="Z33" i="3"/>
  <c r="W27" i="3" s="1"/>
  <c r="Y33" i="3"/>
  <c r="O27" i="3" s="1"/>
  <c r="Z22" i="3"/>
  <c r="O16" i="3" s="1"/>
  <c r="Y11" i="3"/>
  <c r="W5" i="3" s="1"/>
  <c r="Z11" i="3"/>
  <c r="O5" i="3" s="1"/>
  <c r="Z9" i="3"/>
  <c r="J7" i="3"/>
  <c r="Y9" i="3"/>
  <c r="Z42" i="3"/>
  <c r="Z31" i="3"/>
  <c r="Z20" i="3"/>
  <c r="K9" i="3"/>
  <c r="K7" i="3"/>
  <c r="K5" i="3"/>
  <c r="M44" i="1"/>
  <c r="L44" i="1"/>
  <c r="L8" i="1"/>
  <c r="L19" i="1"/>
  <c r="L17" i="1"/>
  <c r="L15" i="1"/>
  <c r="L6" i="1"/>
  <c r="L4" i="1"/>
  <c r="M33" i="1"/>
  <c r="L33" i="1"/>
  <c r="H55" i="1"/>
  <c r="G55" i="1"/>
  <c r="H44" i="1"/>
  <c r="G44" i="1"/>
  <c r="G33" i="1"/>
  <c r="H33" i="1"/>
  <c r="M19" i="1"/>
  <c r="M17" i="1"/>
  <c r="M15" i="1"/>
  <c r="M8" i="1"/>
  <c r="M6" i="1"/>
  <c r="M4" i="1"/>
  <c r="O8" i="3" l="1"/>
  <c r="Y5" i="3"/>
  <c r="W8" i="3"/>
  <c r="Z16" i="3"/>
  <c r="R17" i="3"/>
  <c r="T17" i="3"/>
  <c r="T21" i="3"/>
  <c r="Z27" i="3"/>
  <c r="R39" i="3"/>
  <c r="T41" i="3"/>
  <c r="U43" i="3"/>
  <c r="Y38" i="3"/>
  <c r="U8" i="3"/>
  <c r="W10" i="3" s="1"/>
  <c r="R21" i="3"/>
  <c r="U19" i="3"/>
  <c r="W21" i="3" s="1"/>
  <c r="Y27" i="3"/>
  <c r="Q32" i="3"/>
  <c r="T39" i="3"/>
  <c r="Z38" i="3"/>
  <c r="Z5" i="3"/>
  <c r="R19" i="3"/>
  <c r="T19" i="3"/>
  <c r="Q30" i="3"/>
  <c r="R43" i="3"/>
  <c r="U39" i="3"/>
  <c r="Q28" i="3"/>
  <c r="T43" i="3"/>
  <c r="O41" i="3"/>
  <c r="O32" i="3"/>
  <c r="W32" i="3"/>
  <c r="Y16" i="3"/>
  <c r="O19" i="3"/>
  <c r="W30" i="3"/>
  <c r="O10" i="3"/>
  <c r="L10" i="1"/>
  <c r="G11" i="1" s="1"/>
  <c r="L21" i="1"/>
  <c r="G22" i="1" s="1"/>
  <c r="M10" i="1"/>
  <c r="H11" i="1" s="1"/>
  <c r="M21" i="1"/>
  <c r="H22" i="1" s="1"/>
  <c r="W43" i="3" l="1"/>
  <c r="W41" i="3"/>
  <c r="O43" i="3"/>
  <c r="Y39" i="3" s="1"/>
  <c r="Y40" i="3" s="1"/>
  <c r="O21" i="3"/>
  <c r="Y17" i="3" s="1"/>
  <c r="Y18" i="3" s="1"/>
  <c r="O30" i="3"/>
  <c r="Y28" i="3" s="1"/>
  <c r="Y29" i="3" s="1"/>
  <c r="Z6" i="3"/>
  <c r="Z7" i="3" s="1"/>
  <c r="W19" i="3"/>
  <c r="Z17" i="3" s="1"/>
  <c r="Z18" i="3" s="1"/>
  <c r="Z28" i="3"/>
  <c r="Z29" i="3" s="1"/>
  <c r="Y6" i="3"/>
  <c r="Y7" i="3" s="1"/>
  <c r="J3" i="1"/>
  <c r="J5" i="1"/>
  <c r="Z39" i="3" l="1"/>
  <c r="Z40" i="3" s="1"/>
  <c r="B30" i="3" s="1"/>
  <c r="B21" i="3"/>
  <c r="B24" i="3"/>
  <c r="B27" i="3"/>
  <c r="J7" i="1"/>
  <c r="J11" i="1" s="1"/>
  <c r="D30" i="3" l="1"/>
  <c r="D23" i="3" s="1"/>
  <c r="D22" i="3"/>
  <c r="J10" i="1"/>
  <c r="J13" i="1"/>
  <c r="J12" i="1"/>
  <c r="J9" i="3"/>
  <c r="J5" i="3"/>
  <c r="D21" i="3" l="1"/>
  <c r="D20" i="3"/>
</calcChain>
</file>

<file path=xl/sharedStrings.xml><?xml version="1.0" encoding="utf-8"?>
<sst xmlns="http://schemas.openxmlformats.org/spreadsheetml/2006/main" count="363" uniqueCount="98">
  <si>
    <t>Resultado Final</t>
  </si>
  <si>
    <t>Domínio 3</t>
  </si>
  <si>
    <t>Domínio 4</t>
  </si>
  <si>
    <t>Domínio 5</t>
  </si>
  <si>
    <t>Domínio 6</t>
  </si>
  <si>
    <t>Domínio 7</t>
  </si>
  <si>
    <t>Soma 1</t>
  </si>
  <si>
    <t>Soma 2</t>
  </si>
  <si>
    <t>Soma</t>
  </si>
  <si>
    <t>Fuzzy</t>
  </si>
  <si>
    <t>Final</t>
  </si>
  <si>
    <t>Domínio Prevalente 1</t>
  </si>
  <si>
    <t>Domínio Prevalente 2</t>
  </si>
  <si>
    <t>1. Domínio Sensorial</t>
  </si>
  <si>
    <t>1.1 Observar</t>
  </si>
  <si>
    <t>1.2 Ouvir</t>
  </si>
  <si>
    <t>2. Domínio Comunicação</t>
  </si>
  <si>
    <t>2.1 Comunicar-se/Recepção de mensagens</t>
  </si>
  <si>
    <t>2.2 Comunicar-se/Produção de mensagens</t>
  </si>
  <si>
    <t>2.3 Conversar</t>
  </si>
  <si>
    <t>2.4 Discutir</t>
  </si>
  <si>
    <t>2.5 Utilização de dispositivos de comunicação à distância</t>
  </si>
  <si>
    <t>3. Domínio Mobilidade</t>
  </si>
  <si>
    <t>3.1 Mudar e manter a posição do corpo</t>
  </si>
  <si>
    <t>3.2 Alcançar, transportar e mover objetos</t>
  </si>
  <si>
    <t>3.3 Movimentos finos da mão</t>
  </si>
  <si>
    <t>3.4 Deslocar-se dentro de casa</t>
  </si>
  <si>
    <t>3.5 Deslocar-se dentro de edifícios que não a própria casa</t>
  </si>
  <si>
    <t>3.6 Deslocar-se fora de sua casa e de outros edifícios</t>
  </si>
  <si>
    <t>3.7 Utilizar transporte coletivo</t>
  </si>
  <si>
    <t>3.8 Utilizar transporte individual como passageiro</t>
  </si>
  <si>
    <t>4. Domínio Cuidados Pessoais</t>
  </si>
  <si>
    <t>4.1 Lavar-se</t>
  </si>
  <si>
    <t>4.2 Cuidar de partes do corpo</t>
  </si>
  <si>
    <t>4.3 Regulação da micção</t>
  </si>
  <si>
    <t>4.4 Regulação da defecação</t>
  </si>
  <si>
    <t>4.5 Vestir-se</t>
  </si>
  <si>
    <t>4.6 Comer</t>
  </si>
  <si>
    <t>4.7 Beber</t>
  </si>
  <si>
    <t>4.8 Capacidade de identificar agravos à saúde</t>
  </si>
  <si>
    <t>5. Domínio Vida Doméstica</t>
  </si>
  <si>
    <t>5.1 Preparar refeições tipo lanches</t>
  </si>
  <si>
    <t>5.2 Cozinhar</t>
  </si>
  <si>
    <t>5.3 Realizar tarefas domésticas</t>
  </si>
  <si>
    <t>5.5 Cuidar dos outros</t>
  </si>
  <si>
    <t>6. Domínio Educação, Trabalho e Vida Econômica</t>
  </si>
  <si>
    <t>6.1 Educação</t>
  </si>
  <si>
    <t>6.2 Qualificação profissional</t>
  </si>
  <si>
    <t>6.3 Trabalho remunerado</t>
  </si>
  <si>
    <t>6.4 Fazer compras e contratar serviços</t>
  </si>
  <si>
    <t>6.5 Administração de recursos econômicos pessoais</t>
  </si>
  <si>
    <t>7. Domínio Socialização e Vida Comunitária</t>
  </si>
  <si>
    <t>7.1 Regular o comportamento nas interações</t>
  </si>
  <si>
    <t>7.2 Interagir de acordo com as regras sociais</t>
  </si>
  <si>
    <t>7.3 Relacionamentos com estranhos</t>
  </si>
  <si>
    <t>7.4 Relacionamentos familiares e com pessoas familiares</t>
  </si>
  <si>
    <t>7.5 Relacionamentos íntimos</t>
  </si>
  <si>
    <t>7.6 Socialização</t>
  </si>
  <si>
    <t>7.7 Fazer as próprias escolhas</t>
  </si>
  <si>
    <t>7.8 Vida Política e Cidadania</t>
  </si>
  <si>
    <t>Para aplicar Fuzzy Dois primeiros Domínios devem ser os Prevalentes</t>
  </si>
  <si>
    <t>Domínios Prevalentes</t>
  </si>
  <si>
    <t>Nota 1</t>
  </si>
  <si>
    <t>Nota 2</t>
  </si>
  <si>
    <t>FUZZY-1</t>
  </si>
  <si>
    <t>25/50/75</t>
  </si>
  <si>
    <t>FUZZY-2</t>
  </si>
  <si>
    <t>Comunicação e Socialização</t>
  </si>
  <si>
    <t>Mobilidade e Vida doméstica</t>
  </si>
  <si>
    <t>Mobilidade e Cuidados pessoais</t>
  </si>
  <si>
    <t>Vida doméstica e Socialização</t>
  </si>
  <si>
    <t>Surdez começou antes dos 6 anos</t>
  </si>
  <si>
    <t>Não dispõe de auxílio de terceiros sempre que necessário</t>
  </si>
  <si>
    <t>Deficiência</t>
  </si>
  <si>
    <t>Auditiva</t>
  </si>
  <si>
    <t>Visual</t>
  </si>
  <si>
    <t>Motora</t>
  </si>
  <si>
    <t>Preencher com 1-SIM - - - 2-Não</t>
  </si>
  <si>
    <t>Mental</t>
  </si>
  <si>
    <t xml:space="preserve">5.4 Manutenção e uso apropriado de objetos pessoais e utensílios </t>
  </si>
  <si>
    <t>Marcar 1 na definciência apresentada</t>
  </si>
  <si>
    <t>Não pode ficar sozinho em segurança</t>
  </si>
  <si>
    <t>Desloca-se exclusivamente em cadeira de rodas</t>
  </si>
  <si>
    <t>A pessoa já não enxergava ao nascer</t>
  </si>
  <si>
    <t>D. Prev.?</t>
  </si>
  <si>
    <t>Audit</t>
  </si>
  <si>
    <t>Motor</t>
  </si>
  <si>
    <t>Questão Def</t>
  </si>
  <si>
    <t>Final-1.2</t>
  </si>
  <si>
    <t>Final-1.1</t>
  </si>
  <si>
    <t>Final-2.1</t>
  </si>
  <si>
    <t>Final-2.2</t>
  </si>
  <si>
    <t>Auditivo</t>
  </si>
  <si>
    <t>25: Não realiza a atividade ou é totalmente dependente de terceiros para realizá-la. Não participa de nenhuma etapa da atividade. Se é necessário o auxílio de duas ou mais pessoas o escore deve ser 25: totalmente dependente.</t>
  </si>
  <si>
    <t>50: Realiza a atividade com o auxílio de terceiros. O indivíduo participa de alguma etapa da atividade. Inclui preparo e supervisão. Nesta pontuação sempre há necessidade do auxílio de outra pessoa para a atividade ser realizada: quando alguém participa em alguma etapa da atividade, ou realiza algum preparo necessário para a realização da atividade ou supervisiona a atividade. Nessa pontuação o indivíduo que está sendo avaliado deve participar de alguma etapa da atividade. Supervisão: quando há necessidade da presença de terceiros sem a necessidade de um contato físico. Por exemplo: a pessoa necessita de incentivo, de pistas para completar uma atividade, ou a presença de outra pessoa é necessária como medida de segurança. Preparo: quando há necessidade de um preparo prévio para a atividade ser realizada. Por exemplo, a colocação de uma adaptação para alimentação, colocar pasta na escova de dente.</t>
  </si>
  <si>
    <t>75: Realiza a atividade de forma adaptada, sendo necessário algum tipo de modificação ou realiza a atividade de forma diferente da habitual ou mais lentamente. Para realizar a atividade necessita de algum tipo de modificação do ambiente ou do mobiliário ou da forma de execução como, por exemplo, passar a fazer uma atividade sentado que antes realizava em pé; ou de alguma adaptação que permita a execução da atividade por exemplo uma lupa para leitura ou um aparelho auditivo. Com as adaptações e modificações não depende de terceiros para realizar a atividade: tem uma independência modificada. Nessa pontuação o indivíduo deve ser independente para colocar a adaptação necessária para a atividade, não dependendo de terceiros para tal.</t>
  </si>
  <si>
    <t>100: Realiza a atividade de forma independente, sem nenhum tipo de adaptação ou modificação, na velocidade habitual e em segurança. Não tem nenhuma restrição ou limitação para realizar a atividade da maneira considerada normal para uma pessoa da mesma idade, cultura e educação. Realiza a atividade sem nenhuma modificação, realizando-a da forma e velocidade habitual.</t>
  </si>
  <si>
    <t>Pontuação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</si>
</sst>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9E222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4" borderId="0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5" fillId="4" borderId="24" xfId="0" applyFont="1" applyFill="1" applyBorder="1" applyAlignment="1">
      <alignment horizontal="center" vertical="top" wrapText="1"/>
    </xf>
    <xf numFmtId="0" fontId="5" fillId="3" borderId="22" xfId="0" applyFont="1" applyFill="1" applyBorder="1" applyAlignment="1">
      <alignment horizontal="center" vertical="top" wrapText="1"/>
    </xf>
    <xf numFmtId="0" fontId="5" fillId="4" borderId="25" xfId="0" applyFont="1" applyFill="1" applyBorder="1" applyAlignment="1">
      <alignment horizontal="center" vertical="top" wrapText="1"/>
    </xf>
    <xf numFmtId="0" fontId="5" fillId="3" borderId="24" xfId="0" applyFont="1" applyFill="1" applyBorder="1" applyAlignment="1">
      <alignment horizontal="center" vertical="top" wrapText="1"/>
    </xf>
    <xf numFmtId="0" fontId="5" fillId="3" borderId="25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0" fillId="2" borderId="31" xfId="0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0" fillId="4" borderId="0" xfId="0" applyFont="1" applyFill="1" applyBorder="1"/>
    <xf numFmtId="0" fontId="0" fillId="2" borderId="12" xfId="0" applyFont="1" applyFill="1" applyBorder="1"/>
    <xf numFmtId="0" fontId="0" fillId="2" borderId="20" xfId="0" applyFont="1" applyFill="1" applyBorder="1" applyAlignment="1">
      <alignment horizontal="center"/>
    </xf>
    <xf numFmtId="0" fontId="0" fillId="2" borderId="31" xfId="0" applyFont="1" applyFill="1" applyBorder="1" applyAlignment="1">
      <alignment horizontal="center"/>
    </xf>
    <xf numFmtId="0" fontId="0" fillId="2" borderId="32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3" borderId="3" xfId="0" applyFont="1" applyFill="1" applyBorder="1"/>
    <xf numFmtId="0" fontId="0" fillId="3" borderId="8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4" borderId="5" xfId="0" applyFont="1" applyFill="1" applyBorder="1"/>
    <xf numFmtId="0" fontId="0" fillId="4" borderId="7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4" borderId="1" xfId="0" applyFont="1" applyFill="1" applyBorder="1"/>
    <xf numFmtId="0" fontId="0" fillId="4" borderId="2" xfId="0" applyFont="1" applyFill="1" applyBorder="1" applyAlignment="1">
      <alignment horizontal="center"/>
    </xf>
    <xf numFmtId="0" fontId="0" fillId="4" borderId="0" xfId="0" applyFont="1" applyFill="1" applyBorder="1" applyAlignment="1" applyProtection="1">
      <alignment horizontal="center"/>
      <protection locked="0"/>
    </xf>
    <xf numFmtId="0" fontId="0" fillId="4" borderId="2" xfId="0" applyFont="1" applyFill="1" applyBorder="1" applyAlignment="1" applyProtection="1">
      <alignment horizontal="center"/>
      <protection locked="0"/>
    </xf>
    <xf numFmtId="0" fontId="6" fillId="4" borderId="21" xfId="0" applyFont="1" applyFill="1" applyBorder="1" applyAlignment="1">
      <alignment vertical="top" wrapText="1"/>
    </xf>
    <xf numFmtId="0" fontId="5" fillId="4" borderId="22" xfId="0" applyFont="1" applyFill="1" applyBorder="1" applyAlignment="1">
      <alignment vertical="top" wrapText="1"/>
    </xf>
    <xf numFmtId="0" fontId="5" fillId="4" borderId="23" xfId="0" applyFont="1" applyFill="1" applyBorder="1" applyAlignment="1">
      <alignment vertical="top" wrapText="1"/>
    </xf>
    <xf numFmtId="0" fontId="6" fillId="4" borderId="21" xfId="0" applyFont="1" applyFill="1" applyBorder="1" applyAlignment="1">
      <alignment horizontal="justify" vertical="top" wrapText="1"/>
    </xf>
    <xf numFmtId="0" fontId="5" fillId="4" borderId="22" xfId="0" applyFont="1" applyFill="1" applyBorder="1" applyAlignment="1">
      <alignment horizontal="justify" vertical="top" wrapText="1"/>
    </xf>
    <xf numFmtId="0" fontId="5" fillId="4" borderId="23" xfId="0" applyFont="1" applyFill="1" applyBorder="1" applyAlignment="1">
      <alignment horizontal="justify" vertical="top" wrapText="1"/>
    </xf>
    <xf numFmtId="0" fontId="0" fillId="4" borderId="0" xfId="0" applyFont="1" applyFill="1" applyBorder="1" applyAlignment="1">
      <alignment horizontal="center" wrapText="1"/>
    </xf>
    <xf numFmtId="0" fontId="0" fillId="3" borderId="30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7" fillId="3" borderId="12" xfId="0" applyFont="1" applyFill="1" applyBorder="1"/>
    <xf numFmtId="0" fontId="8" fillId="0" borderId="21" xfId="0" applyFont="1" applyBorder="1" applyAlignment="1">
      <alignment horizontal="left" wrapText="1"/>
    </xf>
    <xf numFmtId="0" fontId="8" fillId="4" borderId="6" xfId="0" applyFont="1" applyFill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6" borderId="14" xfId="0" applyFont="1" applyFill="1" applyBorder="1" applyAlignment="1">
      <alignment horizontal="left"/>
    </xf>
    <xf numFmtId="0" fontId="8" fillId="6" borderId="37" xfId="0" applyFont="1" applyFill="1" applyBorder="1" applyAlignment="1">
      <alignment horizontal="left"/>
    </xf>
    <xf numFmtId="0" fontId="0" fillId="7" borderId="1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32" xfId="0" applyFont="1" applyFill="1" applyBorder="1" applyAlignment="1">
      <alignment horizontal="center"/>
    </xf>
    <xf numFmtId="0" fontId="0" fillId="7" borderId="19" xfId="0" applyFont="1" applyFill="1" applyBorder="1" applyAlignment="1">
      <alignment horizontal="center"/>
    </xf>
    <xf numFmtId="0" fontId="0" fillId="7" borderId="33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4" borderId="3" xfId="0" applyFont="1" applyFill="1" applyBorder="1"/>
    <xf numFmtId="0" fontId="0" fillId="4" borderId="4" xfId="0" applyFont="1" applyFill="1" applyBorder="1"/>
    <xf numFmtId="0" fontId="0" fillId="7" borderId="38" xfId="0" applyFont="1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7" borderId="39" xfId="0" applyFill="1" applyBorder="1" applyAlignment="1">
      <alignment horizontal="center"/>
    </xf>
    <xf numFmtId="0" fontId="0" fillId="4" borderId="6" xfId="0" applyFont="1" applyFill="1" applyBorder="1"/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8" fillId="4" borderId="40" xfId="0" applyFont="1" applyFill="1" applyBorder="1" applyAlignment="1">
      <alignment horizontal="left"/>
    </xf>
    <xf numFmtId="0" fontId="8" fillId="4" borderId="41" xfId="0" applyFont="1" applyFill="1" applyBorder="1" applyAlignment="1">
      <alignment horizontal="left"/>
    </xf>
    <xf numFmtId="0" fontId="7" fillId="3" borderId="5" xfId="0" applyFont="1" applyFill="1" applyBorder="1" applyAlignment="1"/>
    <xf numFmtId="0" fontId="7" fillId="3" borderId="21" xfId="0" applyFont="1" applyFill="1" applyBorder="1" applyAlignment="1"/>
    <xf numFmtId="0" fontId="0" fillId="4" borderId="0" xfId="0" applyFont="1" applyFill="1" applyBorder="1" applyProtection="1"/>
    <xf numFmtId="0" fontId="0" fillId="4" borderId="0" xfId="0" applyFont="1" applyFill="1" applyBorder="1" applyAlignment="1" applyProtection="1">
      <alignment horizontal="left"/>
    </xf>
    <xf numFmtId="0" fontId="0" fillId="4" borderId="0" xfId="0" applyFont="1" applyFill="1" applyBorder="1" applyAlignment="1" applyProtection="1">
      <alignment horizontal="center"/>
    </xf>
    <xf numFmtId="0" fontId="0" fillId="4" borderId="0" xfId="0" applyFont="1" applyFill="1" applyBorder="1" applyAlignment="1" applyProtection="1">
      <alignment horizontal="center" wrapText="1"/>
    </xf>
    <xf numFmtId="0" fontId="0" fillId="4" borderId="0" xfId="0" applyFill="1" applyBorder="1" applyAlignment="1" applyProtection="1">
      <alignment horizontal="center"/>
    </xf>
    <xf numFmtId="0" fontId="9" fillId="3" borderId="12" xfId="0" applyFont="1" applyFill="1" applyBorder="1" applyAlignment="1" applyProtection="1">
      <alignment horizontal="left"/>
    </xf>
    <xf numFmtId="0" fontId="0" fillId="2" borderId="13" xfId="0" applyFill="1" applyBorder="1" applyAlignment="1" applyProtection="1">
      <alignment horizontal="center"/>
    </xf>
    <xf numFmtId="0" fontId="0" fillId="2" borderId="17" xfId="0" applyFill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 vertical="top" wrapText="1"/>
    </xf>
    <xf numFmtId="0" fontId="0" fillId="3" borderId="30" xfId="0" applyFill="1" applyBorder="1" applyAlignment="1" applyProtection="1">
      <alignment horizontal="center"/>
    </xf>
    <xf numFmtId="0" fontId="0" fillId="3" borderId="36" xfId="0" applyFill="1" applyBorder="1" applyAlignment="1" applyProtection="1">
      <alignment horizontal="center"/>
    </xf>
    <xf numFmtId="0" fontId="7" fillId="3" borderId="1" xfId="0" applyFont="1" applyFill="1" applyBorder="1" applyAlignment="1" applyProtection="1"/>
    <xf numFmtId="0" fontId="7" fillId="3" borderId="22" xfId="0" applyFont="1" applyFill="1" applyBorder="1" applyAlignment="1" applyProtection="1">
      <alignment horizontal="center"/>
    </xf>
    <xf numFmtId="0" fontId="5" fillId="3" borderId="24" xfId="0" applyFont="1" applyFill="1" applyBorder="1" applyAlignment="1" applyProtection="1">
      <alignment horizontal="left" vertical="top" wrapText="1"/>
    </xf>
    <xf numFmtId="0" fontId="0" fillId="2" borderId="31" xfId="0" applyFill="1" applyBorder="1" applyAlignment="1" applyProtection="1">
      <alignment horizontal="center"/>
    </xf>
    <xf numFmtId="0" fontId="0" fillId="2" borderId="34" xfId="0" applyFill="1" applyBorder="1" applyAlignment="1" applyProtection="1">
      <alignment horizontal="center"/>
    </xf>
    <xf numFmtId="0" fontId="0" fillId="4" borderId="21" xfId="0" applyFill="1" applyBorder="1" applyAlignment="1" applyProtection="1">
      <alignment horizontal="center"/>
    </xf>
    <xf numFmtId="0" fontId="0" fillId="4" borderId="0" xfId="0" applyFill="1" applyBorder="1" applyProtection="1"/>
    <xf numFmtId="0" fontId="0" fillId="4" borderId="5" xfId="0" applyFill="1" applyBorder="1" applyAlignment="1" applyProtection="1">
      <alignment horizontal="center"/>
    </xf>
    <xf numFmtId="0" fontId="0" fillId="4" borderId="6" xfId="0" applyFill="1" applyBorder="1" applyAlignment="1" applyProtection="1">
      <alignment horizontal="center"/>
    </xf>
    <xf numFmtId="0" fontId="5" fillId="5" borderId="20" xfId="0" applyFont="1" applyFill="1" applyBorder="1" applyAlignment="1" applyProtection="1">
      <alignment horizontal="center" vertical="top" wrapText="1"/>
    </xf>
    <xf numFmtId="0" fontId="8" fillId="2" borderId="21" xfId="0" applyFont="1" applyFill="1" applyBorder="1" applyAlignment="1" applyProtection="1">
      <alignment horizontal="left" wrapText="1"/>
    </xf>
    <xf numFmtId="0" fontId="8" fillId="2" borderId="6" xfId="0" applyFont="1" applyFill="1" applyBorder="1" applyAlignment="1" applyProtection="1">
      <alignment horizontal="left"/>
    </xf>
    <xf numFmtId="0" fontId="0" fillId="2" borderId="32" xfId="0" applyFont="1" applyFill="1" applyBorder="1" applyAlignment="1" applyProtection="1">
      <alignment horizontal="center"/>
    </xf>
    <xf numFmtId="0" fontId="0" fillId="2" borderId="19" xfId="0" applyFont="1" applyFill="1" applyBorder="1" applyAlignment="1" applyProtection="1">
      <alignment horizontal="center"/>
    </xf>
    <xf numFmtId="0" fontId="0" fillId="4" borderId="23" xfId="0" applyFont="1" applyFill="1" applyBorder="1" applyAlignment="1" applyProtection="1">
      <alignment horizontal="center"/>
    </xf>
    <xf numFmtId="0" fontId="0" fillId="4" borderId="1" xfId="0" applyFont="1" applyFill="1" applyBorder="1" applyAlignment="1" applyProtection="1">
      <alignment horizontal="center"/>
    </xf>
    <xf numFmtId="0" fontId="0" fillId="4" borderId="2" xfId="0" applyFont="1" applyFill="1" applyBorder="1" applyAlignment="1" applyProtection="1">
      <alignment horizontal="center"/>
    </xf>
    <xf numFmtId="0" fontId="0" fillId="3" borderId="1" xfId="0" applyFont="1" applyFill="1" applyBorder="1" applyProtection="1"/>
    <xf numFmtId="0" fontId="8" fillId="2" borderId="40" xfId="0" applyFont="1" applyFill="1" applyBorder="1" applyAlignment="1" applyProtection="1">
      <alignment horizontal="left"/>
    </xf>
    <xf numFmtId="0" fontId="0" fillId="7" borderId="1" xfId="0" applyFont="1" applyFill="1" applyBorder="1" applyAlignment="1" applyProtection="1">
      <alignment horizontal="center"/>
    </xf>
    <xf numFmtId="0" fontId="0" fillId="7" borderId="15" xfId="0" applyFont="1" applyFill="1" applyBorder="1" applyAlignment="1" applyProtection="1">
      <alignment horizontal="center"/>
    </xf>
    <xf numFmtId="0" fontId="0" fillId="4" borderId="1" xfId="0" applyFont="1" applyFill="1" applyBorder="1" applyProtection="1"/>
    <xf numFmtId="0" fontId="8" fillId="2" borderId="41" xfId="0" applyFont="1" applyFill="1" applyBorder="1" applyAlignment="1" applyProtection="1">
      <alignment horizontal="left"/>
    </xf>
    <xf numFmtId="0" fontId="0" fillId="4" borderId="20" xfId="0" applyFill="1" applyBorder="1" applyAlignment="1" applyProtection="1">
      <alignment horizontal="center"/>
    </xf>
    <xf numFmtId="0" fontId="0" fillId="4" borderId="3" xfId="0" applyFont="1" applyFill="1" applyBorder="1" applyAlignment="1" applyProtection="1">
      <alignment horizontal="center"/>
    </xf>
    <xf numFmtId="0" fontId="0" fillId="4" borderId="4" xfId="0" applyFont="1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left" wrapText="1"/>
    </xf>
    <xf numFmtId="0" fontId="8" fillId="7" borderId="6" xfId="0" applyFont="1" applyFill="1" applyBorder="1" applyAlignment="1" applyProtection="1">
      <alignment horizontal="left"/>
    </xf>
    <xf numFmtId="0" fontId="0" fillId="2" borderId="31" xfId="0" applyFont="1" applyFill="1" applyBorder="1" applyAlignment="1" applyProtection="1">
      <alignment horizontal="center"/>
    </xf>
    <xf numFmtId="0" fontId="0" fillId="2" borderId="18" xfId="0" applyFont="1" applyFill="1" applyBorder="1" applyAlignment="1" applyProtection="1">
      <alignment horizontal="center"/>
    </xf>
    <xf numFmtId="0" fontId="0" fillId="4" borderId="20" xfId="0" applyFont="1" applyFill="1" applyBorder="1" applyAlignment="1" applyProtection="1">
      <alignment horizontal="center"/>
    </xf>
    <xf numFmtId="0" fontId="0" fillId="4" borderId="2" xfId="0" applyFont="1" applyFill="1" applyBorder="1" applyProtection="1"/>
    <xf numFmtId="0" fontId="8" fillId="7" borderId="40" xfId="0" applyFont="1" applyFill="1" applyBorder="1" applyAlignment="1" applyProtection="1">
      <alignment horizontal="left"/>
    </xf>
    <xf numFmtId="0" fontId="0" fillId="2" borderId="3" xfId="0" applyFont="1" applyFill="1" applyBorder="1" applyAlignment="1" applyProtection="1">
      <alignment horizontal="center"/>
    </xf>
    <xf numFmtId="0" fontId="0" fillId="2" borderId="16" xfId="0" applyFont="1" applyFill="1" applyBorder="1" applyAlignment="1" applyProtection="1">
      <alignment horizontal="center"/>
    </xf>
    <xf numFmtId="0" fontId="8" fillId="7" borderId="41" xfId="0" applyFont="1" applyFill="1" applyBorder="1" applyAlignment="1" applyProtection="1">
      <alignment horizontal="left"/>
    </xf>
    <xf numFmtId="0" fontId="0" fillId="4" borderId="8" xfId="0" applyFont="1" applyFill="1" applyBorder="1" applyProtection="1"/>
    <xf numFmtId="0" fontId="8" fillId="7" borderId="21" xfId="0" applyFont="1" applyFill="1" applyBorder="1" applyAlignment="1" applyProtection="1">
      <alignment horizontal="left"/>
    </xf>
    <xf numFmtId="0" fontId="5" fillId="4" borderId="21" xfId="0" applyFont="1" applyFill="1" applyBorder="1" applyAlignment="1" applyProtection="1">
      <alignment horizontal="center" vertical="top" wrapText="1"/>
    </xf>
    <xf numFmtId="0" fontId="5" fillId="4" borderId="23" xfId="0" applyFont="1" applyFill="1" applyBorder="1" applyAlignment="1" applyProtection="1">
      <alignment horizontal="center" vertical="top" wrapText="1"/>
    </xf>
    <xf numFmtId="0" fontId="0" fillId="3" borderId="3" xfId="0" applyFont="1" applyFill="1" applyBorder="1" applyProtection="1"/>
    <xf numFmtId="0" fontId="0" fillId="3" borderId="8" xfId="0" applyFont="1" applyFill="1" applyBorder="1" applyProtection="1"/>
    <xf numFmtId="0" fontId="0" fillId="3" borderId="4" xfId="0" applyFont="1" applyFill="1" applyBorder="1" applyProtection="1"/>
    <xf numFmtId="0" fontId="0" fillId="7" borderId="11" xfId="0" applyFont="1" applyFill="1" applyBorder="1" applyAlignment="1" applyProtection="1">
      <alignment horizontal="center"/>
    </xf>
    <xf numFmtId="0" fontId="0" fillId="2" borderId="2" xfId="0" applyFont="1" applyFill="1" applyBorder="1" applyAlignment="1" applyProtection="1">
      <alignment horizontal="center"/>
    </xf>
    <xf numFmtId="0" fontId="0" fillId="2" borderId="4" xfId="0" applyFont="1" applyFill="1" applyBorder="1" applyAlignment="1" applyProtection="1">
      <alignment horizontal="center"/>
    </xf>
    <xf numFmtId="0" fontId="0" fillId="2" borderId="21" xfId="0" applyFont="1" applyFill="1" applyBorder="1" applyProtection="1"/>
    <xf numFmtId="0" fontId="0" fillId="2" borderId="22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9" fillId="7" borderId="20" xfId="0" applyFont="1" applyFill="1" applyBorder="1" applyAlignment="1" applyProtection="1">
      <alignment horizontal="center"/>
    </xf>
    <xf numFmtId="0" fontId="5" fillId="3" borderId="25" xfId="0" applyFont="1" applyFill="1" applyBorder="1" applyAlignment="1" applyProtection="1">
      <alignment horizontal="left" vertical="top" wrapText="1"/>
    </xf>
    <xf numFmtId="0" fontId="9" fillId="2" borderId="20" xfId="0" applyFont="1" applyFill="1" applyBorder="1" applyAlignment="1" applyProtection="1">
      <alignment horizontal="center"/>
    </xf>
    <xf numFmtId="0" fontId="0" fillId="5" borderId="20" xfId="0" applyFont="1" applyFill="1" applyBorder="1" applyAlignment="1" applyProtection="1">
      <alignment horizontal="center"/>
    </xf>
    <xf numFmtId="0" fontId="0" fillId="4" borderId="21" xfId="0" applyFont="1" applyFill="1" applyBorder="1" applyAlignment="1" applyProtection="1">
      <alignment horizontal="center"/>
    </xf>
    <xf numFmtId="0" fontId="0" fillId="8" borderId="20" xfId="0" applyFont="1" applyFill="1" applyBorder="1" applyAlignment="1" applyProtection="1">
      <alignment horizontal="center"/>
      <protection locked="0"/>
    </xf>
    <xf numFmtId="0" fontId="5" fillId="4" borderId="24" xfId="0" applyFont="1" applyFill="1" applyBorder="1" applyAlignment="1" applyProtection="1">
      <alignment horizontal="center" vertical="top" wrapText="1"/>
      <protection locked="0"/>
    </xf>
    <xf numFmtId="0" fontId="8" fillId="6" borderId="14" xfId="0" applyFont="1" applyFill="1" applyBorder="1" applyAlignment="1" applyProtection="1">
      <alignment horizontal="center"/>
      <protection locked="0"/>
    </xf>
    <xf numFmtId="0" fontId="8" fillId="6" borderId="37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 vertical="top" wrapText="1"/>
    </xf>
    <xf numFmtId="0" fontId="0" fillId="7" borderId="20" xfId="0" applyFill="1" applyBorder="1" applyProtection="1"/>
    <xf numFmtId="0" fontId="0" fillId="4" borderId="20" xfId="0" applyFill="1" applyBorder="1" applyAlignment="1">
      <alignment vertical="top" wrapText="1"/>
    </xf>
    <xf numFmtId="0" fontId="0" fillId="4" borderId="0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/>
    </xf>
    <xf numFmtId="0" fontId="0" fillId="2" borderId="35" xfId="0" applyFont="1" applyFill="1" applyBorder="1" applyAlignment="1">
      <alignment horizontal="center"/>
    </xf>
    <xf numFmtId="0" fontId="5" fillId="3" borderId="26" xfId="0" applyFont="1" applyFill="1" applyBorder="1" applyAlignment="1">
      <alignment horizontal="center" vertical="top" wrapText="1"/>
    </xf>
    <xf numFmtId="0" fontId="5" fillId="3" borderId="28" xfId="0" applyFont="1" applyFill="1" applyBorder="1" applyAlignment="1">
      <alignment horizontal="center" vertical="top" wrapText="1"/>
    </xf>
    <xf numFmtId="0" fontId="5" fillId="3" borderId="27" xfId="0" applyFont="1" applyFill="1" applyBorder="1" applyAlignment="1">
      <alignment horizontal="center" vertical="top" wrapText="1"/>
    </xf>
    <xf numFmtId="0" fontId="5" fillId="3" borderId="29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/>
    </xf>
    <xf numFmtId="0" fontId="0" fillId="6" borderId="9" xfId="0" applyFill="1" applyBorder="1" applyAlignment="1">
      <alignment horizontal="left"/>
    </xf>
    <xf numFmtId="0" fontId="0" fillId="6" borderId="11" xfId="0" applyFill="1" applyBorder="1" applyAlignment="1">
      <alignment horizontal="left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4" borderId="0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left"/>
    </xf>
    <xf numFmtId="0" fontId="0" fillId="2" borderId="7" xfId="0" applyFill="1" applyBorder="1" applyAlignment="1" applyProtection="1">
      <alignment horizontal="left"/>
    </xf>
    <xf numFmtId="0" fontId="0" fillId="2" borderId="6" xfId="0" applyFill="1" applyBorder="1" applyAlignment="1" applyProtection="1">
      <alignment horizontal="left"/>
    </xf>
    <xf numFmtId="0" fontId="0" fillId="4" borderId="7" xfId="0" applyFont="1" applyFill="1" applyBorder="1" applyAlignment="1" applyProtection="1">
      <alignment horizontal="center"/>
    </xf>
    <xf numFmtId="0" fontId="0" fillId="4" borderId="8" xfId="0" applyFont="1" applyFill="1" applyBorder="1" applyAlignment="1" applyProtection="1">
      <alignment horizontal="center"/>
    </xf>
    <xf numFmtId="0" fontId="5" fillId="4" borderId="34" xfId="0" applyFont="1" applyFill="1" applyBorder="1" applyAlignment="1" applyProtection="1">
      <alignment horizontal="center" vertical="top" wrapText="1"/>
    </xf>
    <xf numFmtId="0" fontId="5" fillId="4" borderId="22" xfId="0" applyFont="1" applyFill="1" applyBorder="1" applyAlignment="1" applyProtection="1">
      <alignment horizontal="center" vertical="top" wrapText="1"/>
    </xf>
    <xf numFmtId="0" fontId="5" fillId="4" borderId="23" xfId="0" applyFont="1" applyFill="1" applyBorder="1" applyAlignment="1" applyProtection="1">
      <alignment horizontal="center" vertical="top" wrapText="1"/>
    </xf>
    <xf numFmtId="0" fontId="0" fillId="8" borderId="9" xfId="0" applyFill="1" applyBorder="1" applyAlignment="1" applyProtection="1">
      <alignment horizontal="left"/>
    </xf>
    <xf numFmtId="0" fontId="0" fillId="8" borderId="10" xfId="0" applyFill="1" applyBorder="1" applyAlignment="1" applyProtection="1">
      <alignment horizontal="left"/>
    </xf>
    <xf numFmtId="0" fontId="0" fillId="8" borderId="11" xfId="0" applyFill="1" applyBorder="1" applyAlignment="1" applyProtection="1">
      <alignment horizontal="left"/>
    </xf>
    <xf numFmtId="0" fontId="0" fillId="3" borderId="5" xfId="0" applyFill="1" applyBorder="1" applyAlignment="1" applyProtection="1">
      <alignment horizontal="center"/>
    </xf>
    <xf numFmtId="0" fontId="0" fillId="3" borderId="3" xfId="0" applyFill="1" applyBorder="1" applyAlignment="1" applyProtection="1">
      <alignment horizontal="center"/>
    </xf>
    <xf numFmtId="0" fontId="0" fillId="6" borderId="9" xfId="0" applyFill="1" applyBorder="1" applyAlignment="1" applyProtection="1">
      <alignment horizontal="left"/>
    </xf>
    <xf numFmtId="0" fontId="0" fillId="6" borderId="11" xfId="0" applyFill="1" applyBorder="1" applyAlignment="1" applyProtection="1">
      <alignment horizontal="left"/>
    </xf>
    <xf numFmtId="0" fontId="0" fillId="4" borderId="39" xfId="0" applyFill="1" applyBorder="1" applyAlignment="1">
      <alignment horizontal="left" vertical="top" wrapText="1"/>
    </xf>
    <xf numFmtId="0" fontId="0" fillId="4" borderId="24" xfId="0" applyFill="1" applyBorder="1" applyAlignment="1">
      <alignment horizontal="left" vertical="top" wrapText="1"/>
    </xf>
    <xf numFmtId="0" fontId="0" fillId="4" borderId="34" xfId="0" applyFill="1" applyBorder="1" applyAlignment="1">
      <alignment horizontal="left" vertical="top" wrapText="1"/>
    </xf>
    <xf numFmtId="0" fontId="0" fillId="4" borderId="21" xfId="0" applyFill="1" applyBorder="1" applyAlignment="1">
      <alignment horizontal="left" vertical="top" wrapText="1"/>
    </xf>
    <xf numFmtId="0" fontId="0" fillId="4" borderId="22" xfId="0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 wrapText="1"/>
    </xf>
    <xf numFmtId="0" fontId="0" fillId="4" borderId="3" xfId="0" applyFont="1" applyFill="1" applyBorder="1" applyAlignment="1" applyProtection="1">
      <alignment horizontal="center"/>
    </xf>
    <xf numFmtId="0" fontId="0" fillId="4" borderId="4" xfId="0" applyFont="1" applyFill="1" applyBorder="1" applyAlignment="1" applyProtection="1">
      <alignment horizontal="center"/>
    </xf>
    <xf numFmtId="0" fontId="7" fillId="3" borderId="9" xfId="0" applyFont="1" applyFill="1" applyBorder="1" applyAlignment="1" applyProtection="1">
      <alignment horizontal="center" wrapText="1"/>
    </xf>
    <xf numFmtId="0" fontId="7" fillId="3" borderId="10" xfId="0" applyFont="1" applyFill="1" applyBorder="1" applyAlignment="1" applyProtection="1">
      <alignment horizontal="center" wrapText="1"/>
    </xf>
    <xf numFmtId="0" fontId="7" fillId="3" borderId="11" xfId="0" applyFont="1" applyFill="1" applyBorder="1" applyAlignment="1" applyProtection="1">
      <alignment horizontal="center" wrapText="1"/>
    </xf>
    <xf numFmtId="0" fontId="0" fillId="7" borderId="9" xfId="0" applyFill="1" applyBorder="1" applyAlignment="1" applyProtection="1">
      <alignment horizontal="center"/>
    </xf>
    <xf numFmtId="0" fontId="0" fillId="7" borderId="11" xfId="0" applyFont="1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4" borderId="2" xfId="0" applyFont="1" applyFill="1" applyBorder="1" applyAlignment="1" applyProtection="1">
      <alignment horizontal="center"/>
    </xf>
    <xf numFmtId="0" fontId="5" fillId="3" borderId="34" xfId="0" applyFont="1" applyFill="1" applyBorder="1" applyAlignment="1" applyProtection="1">
      <alignment horizontal="center" vertical="top" wrapText="1"/>
    </xf>
    <xf numFmtId="0" fontId="5" fillId="3" borderId="22" xfId="0" applyFont="1" applyFill="1" applyBorder="1" applyAlignment="1" applyProtection="1">
      <alignment horizontal="center" vertical="top" wrapText="1"/>
    </xf>
    <xf numFmtId="0" fontId="5" fillId="3" borderId="23" xfId="0" applyFont="1" applyFill="1" applyBorder="1" applyAlignment="1" applyProtection="1">
      <alignment horizontal="center" vertical="top" wrapText="1"/>
    </xf>
    <xf numFmtId="0" fontId="4" fillId="4" borderId="0" xfId="0" applyFont="1" applyFill="1" applyBorder="1" applyAlignment="1" applyProtection="1">
      <alignment horizontal="center"/>
    </xf>
  </cellXfs>
  <cellStyles count="1">
    <cellStyle name="Normal" xfId="0" builtinId="0"/>
  </cellStyles>
  <dxfs count="10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 tint="-0.14996795556505021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 tint="-0.14996795556505021"/>
      </font>
    </dxf>
  </dxfs>
  <tableStyles count="0" defaultTableStyle="TableStyleMedium2" defaultPivotStyle="PivotStyleLight16"/>
  <colors>
    <mruColors>
      <color rgb="FF9E22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89"/>
  <sheetViews>
    <sheetView workbookViewId="0">
      <selection sqref="A1:XFD1048576"/>
    </sheetView>
  </sheetViews>
  <sheetFormatPr defaultRowHeight="15" x14ac:dyDescent="0.25"/>
  <cols>
    <col min="1" max="1" width="2.7109375" style="18" customWidth="1"/>
    <col min="2" max="2" width="60.42578125" style="18" bestFit="1" customWidth="1"/>
    <col min="3" max="4" width="6.7109375" style="4" bestFit="1" customWidth="1"/>
    <col min="5" max="5" width="2.7109375" style="18" customWidth="1"/>
    <col min="6" max="6" width="20.28515625" style="18" bestFit="1" customWidth="1"/>
    <col min="7" max="8" width="6.7109375" style="4" bestFit="1" customWidth="1"/>
    <col min="9" max="9" width="2.7109375" style="4" customWidth="1"/>
    <col min="10" max="10" width="18.28515625" style="18" customWidth="1"/>
    <col min="11" max="11" width="2.7109375" style="18" customWidth="1"/>
    <col min="12" max="13" width="8.7109375" style="18" bestFit="1" customWidth="1"/>
    <col min="14" max="14" width="2.7109375" style="18" customWidth="1"/>
    <col min="15" max="15" width="10.85546875" style="18" bestFit="1" customWidth="1"/>
    <col min="16" max="16" width="53.28515625" style="18" bestFit="1" customWidth="1"/>
    <col min="17" max="16384" width="9.140625" style="18"/>
  </cols>
  <sheetData>
    <row r="1" spans="2:16" ht="31.5" customHeight="1" thickBot="1" x14ac:dyDescent="0.3">
      <c r="F1" s="148" t="s">
        <v>60</v>
      </c>
      <c r="G1" s="149"/>
      <c r="H1" s="150"/>
      <c r="I1" s="43"/>
    </row>
    <row r="2" spans="2:16" ht="15.75" thickBot="1" x14ac:dyDescent="0.3">
      <c r="B2" s="37" t="s">
        <v>13</v>
      </c>
      <c r="C2" s="2" t="s">
        <v>62</v>
      </c>
      <c r="D2" s="3" t="s">
        <v>63</v>
      </c>
      <c r="F2" s="47" t="s">
        <v>11</v>
      </c>
      <c r="G2" s="2" t="s">
        <v>62</v>
      </c>
      <c r="H2" s="3" t="s">
        <v>63</v>
      </c>
      <c r="J2" s="20" t="s">
        <v>6</v>
      </c>
      <c r="L2" s="44" t="s">
        <v>64</v>
      </c>
      <c r="M2" s="45" t="s">
        <v>66</v>
      </c>
      <c r="N2" s="1"/>
      <c r="O2" s="72" t="s">
        <v>73</v>
      </c>
      <c r="P2" s="73" t="s">
        <v>61</v>
      </c>
    </row>
    <row r="3" spans="2:16" ht="15.75" thickBot="1" x14ac:dyDescent="0.3">
      <c r="B3" s="38" t="s">
        <v>14</v>
      </c>
      <c r="C3" s="7"/>
      <c r="D3" s="7"/>
      <c r="F3" s="10"/>
      <c r="G3" s="7"/>
      <c r="H3" s="7"/>
      <c r="I3" s="12"/>
      <c r="J3" s="14">
        <f>L10+L21+G33+G44+G55+L33+L44</f>
        <v>0</v>
      </c>
      <c r="L3" s="13" t="s">
        <v>65</v>
      </c>
      <c r="M3" s="46" t="s">
        <v>65</v>
      </c>
      <c r="N3" s="1"/>
      <c r="O3" s="48" t="s">
        <v>74</v>
      </c>
      <c r="P3" s="49" t="s">
        <v>67</v>
      </c>
    </row>
    <row r="4" spans="2:16" ht="15.75" thickBot="1" x14ac:dyDescent="0.3">
      <c r="B4" s="39" t="s">
        <v>15</v>
      </c>
      <c r="C4" s="7"/>
      <c r="D4" s="7"/>
      <c r="F4" s="10"/>
      <c r="G4" s="7"/>
      <c r="H4" s="7"/>
      <c r="I4" s="12"/>
      <c r="J4" s="20" t="s">
        <v>7</v>
      </c>
      <c r="L4" s="22">
        <f>IF(IF(COUNTIF(G3:G10,"=25")&gt;0,1,0)+IF(COUNTIF(G3:G10,"=50")&gt;0,1,0)+IF(COUNT(G3:G10)&gt;0,IF(COUNTIF(G3:G10,"&gt;0")=COUNTIF(G3:G10,"=75"),1,0),0)&gt;0,1,0)</f>
        <v>0</v>
      </c>
      <c r="M4" s="23">
        <f>IF(IF(COUNTIF(H3:H10,"=25")&gt;0,1,0)+IF(COUNTIF(H3:H10,"=50")&gt;0,1,0)+IF(COUNT(H3:H10)&gt;0,IF(COUNTIF(H3:H10,"&gt;0")=COUNTIF(H3:H10,"=75"),1,0),0)&gt;0,1,0)</f>
        <v>0</v>
      </c>
      <c r="N4" s="4"/>
      <c r="O4" s="51"/>
      <c r="P4" s="70" t="s">
        <v>71</v>
      </c>
    </row>
    <row r="5" spans="2:16" ht="15.75" thickBot="1" x14ac:dyDescent="0.3">
      <c r="B5" s="37" t="s">
        <v>16</v>
      </c>
      <c r="C5" s="5"/>
      <c r="D5" s="5"/>
      <c r="F5" s="10"/>
      <c r="G5" s="7"/>
      <c r="H5" s="7"/>
      <c r="I5" s="12"/>
      <c r="J5" s="15">
        <f>M10+M21+H33+H44+H55+M33+M44</f>
        <v>0</v>
      </c>
      <c r="L5" s="53" t="s">
        <v>8</v>
      </c>
      <c r="M5" s="54" t="s">
        <v>8</v>
      </c>
      <c r="N5" s="4"/>
      <c r="O5" s="52"/>
      <c r="P5" s="71" t="s">
        <v>72</v>
      </c>
    </row>
    <row r="6" spans="2:16" ht="15" customHeight="1" x14ac:dyDescent="0.25">
      <c r="B6" s="38" t="s">
        <v>17</v>
      </c>
      <c r="C6" s="7"/>
      <c r="D6" s="7"/>
      <c r="F6" s="10"/>
      <c r="G6" s="7"/>
      <c r="H6" s="7"/>
      <c r="I6" s="12"/>
      <c r="J6" s="16" t="s">
        <v>8</v>
      </c>
      <c r="L6" s="53">
        <f>SUM(G3:G10)</f>
        <v>0</v>
      </c>
      <c r="M6" s="54">
        <f>SUM(H3:H10)</f>
        <v>0</v>
      </c>
      <c r="N6" s="4"/>
      <c r="O6" s="48" t="s">
        <v>75</v>
      </c>
      <c r="P6" s="49" t="s">
        <v>68</v>
      </c>
    </row>
    <row r="7" spans="2:16" ht="15.75" thickBot="1" x14ac:dyDescent="0.3">
      <c r="B7" s="38" t="s">
        <v>18</v>
      </c>
      <c r="C7" s="7"/>
      <c r="D7" s="7"/>
      <c r="F7" s="10"/>
      <c r="G7" s="7"/>
      <c r="H7" s="7"/>
      <c r="I7" s="12"/>
      <c r="J7" s="17">
        <f>(J3+J5)</f>
        <v>0</v>
      </c>
      <c r="L7" s="21" t="s">
        <v>9</v>
      </c>
      <c r="M7" s="61" t="s">
        <v>9</v>
      </c>
      <c r="N7" s="4"/>
      <c r="O7" s="51"/>
      <c r="P7" s="70"/>
    </row>
    <row r="8" spans="2:16" ht="15.75" thickBot="1" x14ac:dyDescent="0.3">
      <c r="B8" s="38" t="s">
        <v>19</v>
      </c>
      <c r="C8" s="7"/>
      <c r="D8" s="7"/>
      <c r="F8" s="10"/>
      <c r="G8" s="7"/>
      <c r="H8" s="7"/>
      <c r="I8" s="12"/>
      <c r="J8" s="4"/>
      <c r="L8" s="22">
        <f>MIN(G3:G10)*COUNT(G3:G10)</f>
        <v>0</v>
      </c>
      <c r="M8" s="23">
        <f>MIN(H3:H10)*COUNT(H3:H10)</f>
        <v>0</v>
      </c>
      <c r="N8" s="4"/>
      <c r="O8" s="52"/>
      <c r="P8" s="71" t="s">
        <v>72</v>
      </c>
    </row>
    <row r="9" spans="2:16" ht="15.75" thickBot="1" x14ac:dyDescent="0.3">
      <c r="B9" s="38" t="s">
        <v>20</v>
      </c>
      <c r="C9" s="7"/>
      <c r="D9" s="7"/>
      <c r="F9" s="10"/>
      <c r="G9" s="7"/>
      <c r="H9" s="7"/>
      <c r="I9" s="12"/>
      <c r="J9" s="20" t="s">
        <v>10</v>
      </c>
      <c r="L9" s="53" t="s">
        <v>10</v>
      </c>
      <c r="M9" s="54" t="s">
        <v>10</v>
      </c>
      <c r="N9" s="4"/>
      <c r="O9" s="48" t="s">
        <v>76</v>
      </c>
      <c r="P9" s="49" t="s">
        <v>69</v>
      </c>
    </row>
    <row r="10" spans="2:16" ht="15.75" thickBot="1" x14ac:dyDescent="0.3">
      <c r="B10" s="39" t="s">
        <v>21</v>
      </c>
      <c r="C10" s="7"/>
      <c r="D10" s="7"/>
      <c r="F10" s="11"/>
      <c r="G10" s="9"/>
      <c r="H10" s="9"/>
      <c r="I10" s="12"/>
      <c r="J10" s="30" t="str">
        <f>IF(IF(J7=5739,1,IF(J7&lt;5739,1,0))+IF(J7&lt;5739,1,0)&gt;0,"Grave",0)</f>
        <v>Grave</v>
      </c>
      <c r="L10" s="64">
        <f>IF(L15+L4&gt;0,L8,L6)</f>
        <v>0</v>
      </c>
      <c r="M10" s="54">
        <f>IF(M15+M4&gt;0,M8,M6)</f>
        <v>0</v>
      </c>
      <c r="N10" s="4"/>
      <c r="O10" s="51"/>
      <c r="P10" s="70"/>
    </row>
    <row r="11" spans="2:16" ht="15.75" thickBot="1" x14ac:dyDescent="0.3">
      <c r="B11" s="40" t="s">
        <v>22</v>
      </c>
      <c r="C11" s="8"/>
      <c r="D11" s="8"/>
      <c r="F11" s="24"/>
      <c r="G11" s="25">
        <f>L10</f>
        <v>0</v>
      </c>
      <c r="H11" s="26">
        <f>M10</f>
        <v>0</v>
      </c>
      <c r="J11" s="30">
        <f>IF(IF(IF(SUM(IF(J7=5740,1,IF(J7&gt;5740,1,0))+IF(J7&gt;5740,1,0)+IF(IF(J7&gt;5740,1,0)+IF(J7&lt;6969,1,IF(J7=6969,1,0))=2,1,0)+IF(J7=6969,1,0))=2,1,0)+IF(SUM(IF(J7=5740,1,IF(J7&gt;5740,1,0))+IF(J7&gt;5740,1,0)+IF(IF(J7&gt;5740,1,0)+IF(J7&lt;6969,1,IF(J7=6969,1,0))=2,1,0)+IF(J7=6969,1,0))=0,1,0)=1,0,1)=1,"Moderada",0)</f>
        <v>0</v>
      </c>
      <c r="L11" s="27"/>
      <c r="M11" s="67"/>
      <c r="O11" s="52"/>
      <c r="P11" s="71" t="s">
        <v>72</v>
      </c>
    </row>
    <row r="12" spans="2:16" ht="15.75" thickBot="1" x14ac:dyDescent="0.3">
      <c r="B12" s="41" t="s">
        <v>23</v>
      </c>
      <c r="C12" s="6"/>
      <c r="D12" s="6"/>
      <c r="F12" s="27"/>
      <c r="G12" s="28"/>
      <c r="H12" s="29"/>
      <c r="J12" s="30">
        <f>IF(IF(IF(SUM(IF(J7=6970,1,IF(J7&gt;6970,1,0))+IF(J7&gt;6970,1,0)+IF(IF(J7&gt;6970,1,0)+IF(J7&lt;7584,1,IF(J7=7584,1,0))=2,1,0)+IF(J7=7584,1,0))=2,1,0)+IF(SUM(IF(J7=6970,1,IF(J7&gt;6970,1,0))+IF(J7&gt;6970,1,0)+IF(IF(J7&gt;6970,1,0)+IF(J7&lt;7584,1,IF(J7=7584,1,0))=2,1,0)+IF(J7=7584,1,0))=0,1,0)=1,0,1)=1,"Leve",0)</f>
        <v>0</v>
      </c>
      <c r="L12" s="68"/>
      <c r="M12" s="69"/>
      <c r="N12" s="4"/>
      <c r="O12" s="50" t="s">
        <v>78</v>
      </c>
      <c r="P12" s="49" t="s">
        <v>70</v>
      </c>
    </row>
    <row r="13" spans="2:16" ht="15.75" thickBot="1" x14ac:dyDescent="0.3">
      <c r="B13" s="41" t="s">
        <v>24</v>
      </c>
      <c r="C13" s="7"/>
      <c r="D13" s="7"/>
      <c r="F13" s="47" t="s">
        <v>12</v>
      </c>
      <c r="G13" s="2" t="s">
        <v>62</v>
      </c>
      <c r="H13" s="3" t="s">
        <v>63</v>
      </c>
      <c r="J13" s="31">
        <f>IF(IF(J7=7585,1,IF(J7&gt;7585,1,0))+IF(J7&gt;7585,1,0)&gt;0,"Insuficiente",0)</f>
        <v>0</v>
      </c>
      <c r="L13" s="65" t="s">
        <v>64</v>
      </c>
      <c r="M13" s="66" t="s">
        <v>66</v>
      </c>
      <c r="N13" s="1"/>
      <c r="O13" s="51"/>
      <c r="P13" s="70"/>
    </row>
    <row r="14" spans="2:16" ht="15.75" thickBot="1" x14ac:dyDescent="0.3">
      <c r="B14" s="41" t="s">
        <v>25</v>
      </c>
      <c r="C14" s="7"/>
      <c r="D14" s="7"/>
      <c r="F14" s="10"/>
      <c r="G14" s="7"/>
      <c r="H14" s="7"/>
      <c r="I14" s="12"/>
      <c r="L14" s="59" t="s">
        <v>65</v>
      </c>
      <c r="M14" s="60" t="s">
        <v>65</v>
      </c>
      <c r="N14" s="1"/>
      <c r="O14" s="52"/>
      <c r="P14" s="71" t="s">
        <v>72</v>
      </c>
    </row>
    <row r="15" spans="2:16" ht="15.75" thickBot="1" x14ac:dyDescent="0.3">
      <c r="B15" s="41" t="s">
        <v>26</v>
      </c>
      <c r="C15" s="7"/>
      <c r="D15" s="7"/>
      <c r="F15" s="10"/>
      <c r="G15" s="7"/>
      <c r="H15" s="7"/>
      <c r="I15" s="12"/>
      <c r="L15" s="55">
        <f>IF(IF(COUNTIF(G14:G21,"=25")&gt;0,1,0)+IF(COUNTIF(G14:G21,"=50")&gt;0,1,0)+IF(COUNT(G14:G21)&gt;0,IF(COUNTIF(G14:G21,"&gt;0")=COUNTIF(G14:G21,"=75"),1,0),0)&gt;0,1,0)</f>
        <v>0</v>
      </c>
      <c r="M15" s="56">
        <f>IF(IF(COUNTIF(H14:H21,"=25")&gt;0,1,0)+IF(COUNTIF(H14:H21,"=50")&gt;0,1,0)+IF(COUNT(H14:H21)&gt;0,IF(COUNTIF(H14:H21,"&gt;0")=COUNTIF(H14:H21,"=75"),1,0),0)&gt;0,1,0)</f>
        <v>0</v>
      </c>
      <c r="N15" s="4"/>
    </row>
    <row r="16" spans="2:16" ht="15.75" thickBot="1" x14ac:dyDescent="0.3">
      <c r="B16" s="41" t="s">
        <v>27</v>
      </c>
      <c r="C16" s="7"/>
      <c r="D16" s="7"/>
      <c r="F16" s="10"/>
      <c r="G16" s="7"/>
      <c r="H16" s="7"/>
      <c r="I16" s="12"/>
      <c r="L16" s="53" t="s">
        <v>8</v>
      </c>
      <c r="M16" s="54" t="s">
        <v>8</v>
      </c>
      <c r="N16" s="4"/>
      <c r="O16" s="158" t="s">
        <v>77</v>
      </c>
      <c r="P16" s="159"/>
    </row>
    <row r="17" spans="2:14" x14ac:dyDescent="0.25">
      <c r="B17" s="41" t="s">
        <v>28</v>
      </c>
      <c r="C17" s="7"/>
      <c r="D17" s="7"/>
      <c r="F17" s="10"/>
      <c r="G17" s="7"/>
      <c r="H17" s="7"/>
      <c r="I17" s="12"/>
      <c r="L17" s="53">
        <f>SUM(G14:G21)</f>
        <v>0</v>
      </c>
      <c r="M17" s="54">
        <f>SUM(H14:H21)</f>
        <v>0</v>
      </c>
      <c r="N17" s="4"/>
    </row>
    <row r="18" spans="2:14" x14ac:dyDescent="0.25">
      <c r="B18" s="41" t="s">
        <v>29</v>
      </c>
      <c r="C18" s="7"/>
      <c r="D18" s="7"/>
      <c r="F18" s="10"/>
      <c r="G18" s="7"/>
      <c r="H18" s="7"/>
      <c r="I18" s="12"/>
      <c r="J18" s="12"/>
      <c r="L18" s="21" t="s">
        <v>9</v>
      </c>
      <c r="M18" s="61" t="s">
        <v>9</v>
      </c>
      <c r="N18" s="4"/>
    </row>
    <row r="19" spans="2:14" ht="15.75" thickBot="1" x14ac:dyDescent="0.3">
      <c r="B19" s="42" t="s">
        <v>30</v>
      </c>
      <c r="C19" s="7"/>
      <c r="D19" s="7"/>
      <c r="F19" s="10"/>
      <c r="G19" s="7"/>
      <c r="H19" s="7"/>
      <c r="I19" s="12"/>
      <c r="J19" s="12"/>
      <c r="L19" s="22">
        <f>MIN(G14:G21)*COUNT(G14:G21)</f>
        <v>0</v>
      </c>
      <c r="M19" s="23">
        <f>MIN(H14:H21)*COUNT(H14:H21)</f>
        <v>0</v>
      </c>
      <c r="N19" s="4"/>
    </row>
    <row r="20" spans="2:14" x14ac:dyDescent="0.25">
      <c r="B20" s="40" t="s">
        <v>31</v>
      </c>
      <c r="C20" s="8"/>
      <c r="D20" s="8"/>
      <c r="F20" s="10"/>
      <c r="G20" s="7"/>
      <c r="H20" s="7"/>
      <c r="I20" s="12"/>
      <c r="J20" s="12"/>
      <c r="L20" s="53" t="s">
        <v>10</v>
      </c>
      <c r="M20" s="54" t="s">
        <v>10</v>
      </c>
      <c r="N20" s="4"/>
    </row>
    <row r="21" spans="2:14" ht="15.75" thickBot="1" x14ac:dyDescent="0.3">
      <c r="B21" s="41" t="s">
        <v>32</v>
      </c>
      <c r="C21" s="7"/>
      <c r="D21" s="7"/>
      <c r="F21" s="11"/>
      <c r="G21" s="9"/>
      <c r="H21" s="9"/>
      <c r="I21" s="12"/>
      <c r="J21" s="12"/>
      <c r="L21" s="57">
        <f>IF(L4+L15&gt;0,L19,L17)</f>
        <v>0</v>
      </c>
      <c r="M21" s="58">
        <f>IF(M4+M15&gt;0,M19,M17)</f>
        <v>0</v>
      </c>
      <c r="N21" s="4"/>
    </row>
    <row r="22" spans="2:14" ht="15.75" thickBot="1" x14ac:dyDescent="0.3">
      <c r="B22" s="41" t="s">
        <v>33</v>
      </c>
      <c r="C22" s="6"/>
      <c r="D22" s="6"/>
      <c r="F22" s="24"/>
      <c r="G22" s="25">
        <f>L21</f>
        <v>0</v>
      </c>
      <c r="H22" s="26">
        <f>M21</f>
        <v>0</v>
      </c>
      <c r="L22" s="62"/>
      <c r="M22" s="63"/>
    </row>
    <row r="23" spans="2:14" ht="15.75" thickBot="1" x14ac:dyDescent="0.3">
      <c r="B23" s="41" t="s">
        <v>34</v>
      </c>
      <c r="C23" s="7"/>
      <c r="D23" s="7"/>
      <c r="F23" s="27"/>
      <c r="G23" s="28"/>
      <c r="H23" s="32"/>
      <c r="K23" s="4"/>
      <c r="L23" s="4"/>
    </row>
    <row r="24" spans="2:14" x14ac:dyDescent="0.25">
      <c r="B24" s="41" t="s">
        <v>35</v>
      </c>
      <c r="C24" s="7"/>
      <c r="D24" s="7"/>
      <c r="F24" s="19" t="s">
        <v>1</v>
      </c>
      <c r="G24" s="2" t="s">
        <v>62</v>
      </c>
      <c r="H24" s="3" t="s">
        <v>63</v>
      </c>
      <c r="J24" s="151" t="s">
        <v>4</v>
      </c>
      <c r="K24" s="152"/>
      <c r="L24" s="2" t="s">
        <v>62</v>
      </c>
      <c r="M24" s="3" t="s">
        <v>63</v>
      </c>
      <c r="N24" s="1"/>
    </row>
    <row r="25" spans="2:14" x14ac:dyDescent="0.25">
      <c r="B25" s="41" t="s">
        <v>36</v>
      </c>
      <c r="C25" s="7"/>
      <c r="D25" s="7"/>
      <c r="F25" s="10"/>
      <c r="G25" s="7"/>
      <c r="H25" s="7"/>
      <c r="I25" s="12"/>
      <c r="J25" s="153"/>
      <c r="K25" s="154"/>
      <c r="L25" s="7"/>
      <c r="M25" s="7"/>
      <c r="N25" s="12"/>
    </row>
    <row r="26" spans="2:14" x14ac:dyDescent="0.25">
      <c r="B26" s="41" t="s">
        <v>37</v>
      </c>
      <c r="C26" s="7"/>
      <c r="D26" s="7"/>
      <c r="F26" s="10"/>
      <c r="G26" s="7"/>
      <c r="H26" s="7"/>
      <c r="I26" s="12"/>
      <c r="J26" s="153"/>
      <c r="K26" s="154"/>
      <c r="L26" s="7"/>
      <c r="M26" s="7"/>
      <c r="N26" s="12"/>
    </row>
    <row r="27" spans="2:14" x14ac:dyDescent="0.25">
      <c r="B27" s="41" t="s">
        <v>38</v>
      </c>
      <c r="C27" s="7"/>
      <c r="D27" s="7"/>
      <c r="F27" s="10"/>
      <c r="G27" s="7"/>
      <c r="H27" s="7"/>
      <c r="I27" s="12"/>
      <c r="J27" s="153"/>
      <c r="K27" s="154"/>
      <c r="L27" s="7"/>
      <c r="M27" s="7"/>
      <c r="N27" s="12"/>
    </row>
    <row r="28" spans="2:14" ht="15.75" thickBot="1" x14ac:dyDescent="0.3">
      <c r="B28" s="42" t="s">
        <v>39</v>
      </c>
      <c r="C28" s="7"/>
      <c r="D28" s="7"/>
      <c r="F28" s="10"/>
      <c r="G28" s="7"/>
      <c r="H28" s="7"/>
      <c r="I28" s="12"/>
      <c r="J28" s="153"/>
      <c r="K28" s="154"/>
      <c r="L28" s="7"/>
      <c r="M28" s="7"/>
      <c r="N28" s="12"/>
    </row>
    <row r="29" spans="2:14" x14ac:dyDescent="0.25">
      <c r="B29" s="37" t="s">
        <v>40</v>
      </c>
      <c r="C29" s="8"/>
      <c r="D29" s="8"/>
      <c r="F29" s="10"/>
      <c r="G29" s="7"/>
      <c r="H29" s="7"/>
      <c r="I29" s="12"/>
      <c r="J29" s="153"/>
      <c r="K29" s="154"/>
      <c r="L29" s="7"/>
      <c r="M29" s="7"/>
      <c r="N29" s="12"/>
    </row>
    <row r="30" spans="2:14" x14ac:dyDescent="0.25">
      <c r="B30" s="41" t="s">
        <v>41</v>
      </c>
      <c r="C30" s="7"/>
      <c r="D30" s="7"/>
      <c r="F30" s="10"/>
      <c r="G30" s="7"/>
      <c r="H30" s="7"/>
      <c r="I30" s="12"/>
      <c r="J30" s="153"/>
      <c r="K30" s="154"/>
      <c r="L30" s="7"/>
      <c r="M30" s="7"/>
      <c r="N30" s="12"/>
    </row>
    <row r="31" spans="2:14" x14ac:dyDescent="0.25">
      <c r="B31" s="41" t="s">
        <v>42</v>
      </c>
      <c r="C31" s="7"/>
      <c r="D31" s="7"/>
      <c r="F31" s="10"/>
      <c r="G31" s="7"/>
      <c r="H31" s="7"/>
      <c r="I31" s="12"/>
      <c r="J31" s="153"/>
      <c r="K31" s="154"/>
      <c r="L31" s="7"/>
      <c r="M31" s="7"/>
      <c r="N31" s="12"/>
    </row>
    <row r="32" spans="2:14" ht="15.75" thickBot="1" x14ac:dyDescent="0.3">
      <c r="B32" s="41" t="s">
        <v>43</v>
      </c>
      <c r="C32" s="7"/>
      <c r="D32" s="7"/>
      <c r="F32" s="11"/>
      <c r="G32" s="9"/>
      <c r="H32" s="9"/>
      <c r="I32" s="12"/>
      <c r="J32" s="153"/>
      <c r="K32" s="154"/>
      <c r="L32" s="9"/>
      <c r="M32" s="9"/>
      <c r="N32" s="12"/>
    </row>
    <row r="33" spans="2:14" ht="15.75" thickBot="1" x14ac:dyDescent="0.3">
      <c r="B33" s="41" t="s">
        <v>79</v>
      </c>
      <c r="C33" s="7"/>
      <c r="D33" s="7"/>
      <c r="F33" s="24"/>
      <c r="G33" s="25">
        <f>SUM(G25:G32)</f>
        <v>0</v>
      </c>
      <c r="H33" s="26">
        <f>SUM(H25:H32)</f>
        <v>0</v>
      </c>
      <c r="J33" s="155"/>
      <c r="K33" s="156"/>
      <c r="L33" s="25">
        <f>SUM(L25:L32)</f>
        <v>0</v>
      </c>
      <c r="M33" s="26">
        <f>SUM(M25:M32)</f>
        <v>0</v>
      </c>
      <c r="N33" s="4"/>
    </row>
    <row r="34" spans="2:14" ht="15.75" thickBot="1" x14ac:dyDescent="0.3">
      <c r="B34" s="42" t="s">
        <v>44</v>
      </c>
      <c r="C34" s="7"/>
      <c r="D34" s="7"/>
      <c r="F34" s="27"/>
      <c r="G34" s="28"/>
      <c r="H34" s="32"/>
      <c r="J34" s="160"/>
      <c r="K34" s="161"/>
      <c r="L34" s="4"/>
      <c r="M34" s="34"/>
      <c r="N34" s="4"/>
    </row>
    <row r="35" spans="2:14" x14ac:dyDescent="0.25">
      <c r="B35" s="40" t="s">
        <v>45</v>
      </c>
      <c r="C35" s="8"/>
      <c r="D35" s="8"/>
      <c r="F35" s="19" t="s">
        <v>2</v>
      </c>
      <c r="G35" s="2" t="s">
        <v>62</v>
      </c>
      <c r="H35" s="3" t="s">
        <v>63</v>
      </c>
      <c r="J35" s="157" t="s">
        <v>5</v>
      </c>
      <c r="K35" s="152"/>
      <c r="L35" s="2" t="s">
        <v>62</v>
      </c>
      <c r="M35" s="3" t="s">
        <v>63</v>
      </c>
      <c r="N35" s="1"/>
    </row>
    <row r="36" spans="2:14" x14ac:dyDescent="0.25">
      <c r="B36" s="41" t="s">
        <v>46</v>
      </c>
      <c r="C36" s="7"/>
      <c r="D36" s="7"/>
      <c r="F36" s="10"/>
      <c r="G36" s="7"/>
      <c r="H36" s="7"/>
      <c r="I36" s="12"/>
      <c r="J36" s="153"/>
      <c r="K36" s="154"/>
      <c r="L36" s="7"/>
      <c r="M36" s="7"/>
      <c r="N36" s="12"/>
    </row>
    <row r="37" spans="2:14" x14ac:dyDescent="0.25">
      <c r="B37" s="41" t="s">
        <v>47</v>
      </c>
      <c r="C37" s="7"/>
      <c r="D37" s="7"/>
      <c r="F37" s="10"/>
      <c r="G37" s="7"/>
      <c r="H37" s="7"/>
      <c r="I37" s="12"/>
      <c r="J37" s="153"/>
      <c r="K37" s="154"/>
      <c r="L37" s="7"/>
      <c r="M37" s="7"/>
      <c r="N37" s="12"/>
    </row>
    <row r="38" spans="2:14" x14ac:dyDescent="0.25">
      <c r="B38" s="41" t="s">
        <v>48</v>
      </c>
      <c r="C38" s="7"/>
      <c r="D38" s="7"/>
      <c r="F38" s="10"/>
      <c r="G38" s="7"/>
      <c r="H38" s="7"/>
      <c r="I38" s="12"/>
      <c r="J38" s="153"/>
      <c r="K38" s="154"/>
      <c r="L38" s="7"/>
      <c r="M38" s="7"/>
      <c r="N38" s="12"/>
    </row>
    <row r="39" spans="2:14" x14ac:dyDescent="0.25">
      <c r="B39" s="41" t="s">
        <v>49</v>
      </c>
      <c r="C39" s="6"/>
      <c r="D39" s="6"/>
      <c r="F39" s="10"/>
      <c r="G39" s="7"/>
      <c r="H39" s="7"/>
      <c r="I39" s="12"/>
      <c r="J39" s="153"/>
      <c r="K39" s="154"/>
      <c r="L39" s="7"/>
      <c r="M39" s="7"/>
      <c r="N39" s="12"/>
    </row>
    <row r="40" spans="2:14" ht="15.75" thickBot="1" x14ac:dyDescent="0.3">
      <c r="B40" s="42" t="s">
        <v>50</v>
      </c>
      <c r="C40" s="7"/>
      <c r="D40" s="7"/>
      <c r="F40" s="10"/>
      <c r="G40" s="7"/>
      <c r="H40" s="7"/>
      <c r="I40" s="12"/>
      <c r="J40" s="153"/>
      <c r="K40" s="154"/>
      <c r="L40" s="7"/>
      <c r="M40" s="7"/>
      <c r="N40" s="12"/>
    </row>
    <row r="41" spans="2:14" x14ac:dyDescent="0.25">
      <c r="B41" s="40" t="s">
        <v>51</v>
      </c>
      <c r="C41" s="8"/>
      <c r="D41" s="8"/>
      <c r="F41" s="10"/>
      <c r="G41" s="7"/>
      <c r="H41" s="7"/>
      <c r="I41" s="12"/>
      <c r="J41" s="153"/>
      <c r="K41" s="154"/>
      <c r="L41" s="7"/>
      <c r="M41" s="7"/>
      <c r="N41" s="12"/>
    </row>
    <row r="42" spans="2:14" x14ac:dyDescent="0.25">
      <c r="B42" s="41" t="s">
        <v>52</v>
      </c>
      <c r="C42" s="7"/>
      <c r="D42" s="7"/>
      <c r="F42" s="10"/>
      <c r="G42" s="7"/>
      <c r="H42" s="7"/>
      <c r="I42" s="12"/>
      <c r="J42" s="153"/>
      <c r="K42" s="154"/>
      <c r="L42" s="7"/>
      <c r="M42" s="7"/>
      <c r="N42" s="12"/>
    </row>
    <row r="43" spans="2:14" ht="15.75" thickBot="1" x14ac:dyDescent="0.3">
      <c r="B43" s="41" t="s">
        <v>53</v>
      </c>
      <c r="C43" s="7"/>
      <c r="D43" s="7"/>
      <c r="F43" s="11"/>
      <c r="G43" s="9"/>
      <c r="H43" s="9"/>
      <c r="I43" s="12"/>
      <c r="J43" s="153"/>
      <c r="K43" s="154"/>
      <c r="L43" s="9"/>
      <c r="M43" s="9"/>
      <c r="N43" s="12"/>
    </row>
    <row r="44" spans="2:14" ht="15.75" thickBot="1" x14ac:dyDescent="0.3">
      <c r="B44" s="41" t="s">
        <v>54</v>
      </c>
      <c r="C44" s="7"/>
      <c r="D44" s="7"/>
      <c r="F44" s="24"/>
      <c r="G44" s="25">
        <f>SUM(G36:G43)</f>
        <v>0</v>
      </c>
      <c r="H44" s="26">
        <f>SUM(H36:H43)</f>
        <v>0</v>
      </c>
      <c r="J44" s="155"/>
      <c r="K44" s="156"/>
      <c r="L44" s="25">
        <f>SUM(L36:L43)</f>
        <v>0</v>
      </c>
      <c r="M44" s="26">
        <f>SUM(M36:M43)</f>
        <v>0</v>
      </c>
      <c r="N44" s="4"/>
    </row>
    <row r="45" spans="2:14" ht="15.75" thickBot="1" x14ac:dyDescent="0.3">
      <c r="B45" s="41" t="s">
        <v>55</v>
      </c>
      <c r="C45" s="7"/>
      <c r="D45" s="7"/>
      <c r="F45" s="33"/>
      <c r="G45" s="35"/>
      <c r="H45" s="36"/>
      <c r="I45" s="35"/>
      <c r="J45" s="35"/>
      <c r="K45" s="4"/>
      <c r="L45" s="4"/>
    </row>
    <row r="46" spans="2:14" x14ac:dyDescent="0.25">
      <c r="B46" s="41" t="s">
        <v>56</v>
      </c>
      <c r="C46" s="7"/>
      <c r="D46" s="7"/>
      <c r="F46" s="19" t="s">
        <v>3</v>
      </c>
      <c r="G46" s="2" t="s">
        <v>62</v>
      </c>
      <c r="H46" s="3" t="s">
        <v>63</v>
      </c>
      <c r="J46" s="4"/>
      <c r="K46" s="4"/>
      <c r="L46" s="4"/>
    </row>
    <row r="47" spans="2:14" x14ac:dyDescent="0.25">
      <c r="B47" s="41" t="s">
        <v>57</v>
      </c>
      <c r="C47" s="7"/>
      <c r="D47" s="7"/>
      <c r="F47" s="10"/>
      <c r="G47" s="7"/>
      <c r="H47" s="7"/>
      <c r="I47" s="12"/>
      <c r="J47" s="12"/>
      <c r="K47" s="4"/>
      <c r="L47" s="4"/>
    </row>
    <row r="48" spans="2:14" x14ac:dyDescent="0.25">
      <c r="B48" s="41" t="s">
        <v>58</v>
      </c>
      <c r="C48" s="7"/>
      <c r="D48" s="7"/>
      <c r="F48" s="10"/>
      <c r="G48" s="7"/>
      <c r="H48" s="7"/>
      <c r="I48" s="12"/>
      <c r="J48" s="12"/>
      <c r="K48" s="4"/>
      <c r="L48" s="4"/>
    </row>
    <row r="49" spans="2:14" ht="15.75" thickBot="1" x14ac:dyDescent="0.3">
      <c r="B49" s="42" t="s">
        <v>59</v>
      </c>
      <c r="C49" s="9"/>
      <c r="D49" s="9"/>
      <c r="F49" s="10"/>
      <c r="G49" s="7"/>
      <c r="H49" s="7"/>
      <c r="I49" s="12"/>
      <c r="J49" s="12"/>
      <c r="K49" s="4"/>
      <c r="L49" s="4"/>
    </row>
    <row r="50" spans="2:14" x14ac:dyDescent="0.25">
      <c r="F50" s="10"/>
      <c r="G50" s="7"/>
      <c r="H50" s="7"/>
      <c r="I50" s="12"/>
      <c r="J50" s="12"/>
      <c r="K50" s="4"/>
      <c r="L50" s="4"/>
    </row>
    <row r="51" spans="2:14" x14ac:dyDescent="0.25">
      <c r="F51" s="10"/>
      <c r="G51" s="7"/>
      <c r="H51" s="7"/>
      <c r="I51" s="12"/>
      <c r="J51" s="12"/>
      <c r="K51" s="4"/>
      <c r="L51" s="4"/>
    </row>
    <row r="52" spans="2:14" x14ac:dyDescent="0.25">
      <c r="F52" s="10"/>
      <c r="G52" s="7"/>
      <c r="H52" s="7"/>
      <c r="I52" s="12"/>
      <c r="J52" s="12"/>
    </row>
    <row r="53" spans="2:14" x14ac:dyDescent="0.25">
      <c r="F53" s="10"/>
      <c r="G53" s="7"/>
      <c r="H53" s="7"/>
      <c r="I53" s="12"/>
      <c r="J53" s="12"/>
    </row>
    <row r="54" spans="2:14" ht="15.75" thickBot="1" x14ac:dyDescent="0.3">
      <c r="F54" s="11"/>
      <c r="G54" s="9"/>
      <c r="H54" s="9"/>
      <c r="I54" s="12"/>
      <c r="J54" s="12"/>
    </row>
    <row r="55" spans="2:14" ht="15.75" thickBot="1" x14ac:dyDescent="0.3">
      <c r="F55" s="24"/>
      <c r="G55" s="25">
        <f>SUM(G47:G54)</f>
        <v>0</v>
      </c>
      <c r="H55" s="26">
        <f>SUM(H47:H54)</f>
        <v>0</v>
      </c>
      <c r="J55" s="4"/>
      <c r="K55" s="4"/>
      <c r="L55" s="4"/>
    </row>
    <row r="56" spans="2:14" x14ac:dyDescent="0.25">
      <c r="K56" s="4"/>
      <c r="L56" s="4"/>
    </row>
    <row r="57" spans="2:14" x14ac:dyDescent="0.25">
      <c r="K57" s="4"/>
      <c r="L57" s="4"/>
    </row>
    <row r="58" spans="2:14" x14ac:dyDescent="0.25">
      <c r="K58" s="4"/>
      <c r="L58" s="4"/>
    </row>
    <row r="59" spans="2:14" x14ac:dyDescent="0.25">
      <c r="K59" s="4"/>
      <c r="L59" s="4"/>
    </row>
    <row r="60" spans="2:14" x14ac:dyDescent="0.25">
      <c r="K60" s="4"/>
      <c r="L60" s="4"/>
    </row>
    <row r="61" spans="2:14" x14ac:dyDescent="0.25">
      <c r="K61" s="4"/>
      <c r="L61" s="4"/>
    </row>
    <row r="62" spans="2:14" x14ac:dyDescent="0.25">
      <c r="K62" s="4"/>
      <c r="L62" s="4"/>
      <c r="M62" s="4"/>
      <c r="N62" s="4"/>
    </row>
    <row r="63" spans="2:14" x14ac:dyDescent="0.25">
      <c r="K63" s="4"/>
      <c r="L63" s="4"/>
      <c r="M63" s="4"/>
      <c r="N63" s="4"/>
    </row>
    <row r="64" spans="2:14" x14ac:dyDescent="0.25">
      <c r="K64" s="4"/>
      <c r="L64" s="4"/>
      <c r="M64" s="4"/>
      <c r="N64" s="4"/>
    </row>
    <row r="67" spans="7:14" x14ac:dyDescent="0.25">
      <c r="K67" s="4"/>
      <c r="L67" s="4"/>
      <c r="M67" s="4"/>
      <c r="N67" s="4"/>
    </row>
    <row r="68" spans="7:14" x14ac:dyDescent="0.25">
      <c r="K68" s="4"/>
      <c r="L68" s="4"/>
      <c r="M68" s="4"/>
      <c r="N68" s="4"/>
    </row>
    <row r="69" spans="7:14" x14ac:dyDescent="0.25">
      <c r="K69" s="4"/>
      <c r="L69" s="4"/>
      <c r="M69" s="4"/>
      <c r="N69" s="4"/>
    </row>
    <row r="70" spans="7:14" x14ac:dyDescent="0.25">
      <c r="K70" s="4"/>
      <c r="L70" s="4"/>
      <c r="M70" s="4"/>
      <c r="N70" s="4"/>
    </row>
    <row r="71" spans="7:14" x14ac:dyDescent="0.25">
      <c r="K71" s="4"/>
      <c r="L71" s="4"/>
      <c r="M71" s="4"/>
      <c r="N71" s="4"/>
    </row>
    <row r="72" spans="7:14" x14ac:dyDescent="0.25">
      <c r="K72" s="4"/>
      <c r="L72" s="4"/>
      <c r="M72" s="4"/>
      <c r="N72" s="4"/>
    </row>
    <row r="73" spans="7:14" x14ac:dyDescent="0.25">
      <c r="K73" s="4"/>
      <c r="L73" s="4"/>
      <c r="M73" s="4"/>
      <c r="N73" s="4"/>
    </row>
    <row r="74" spans="7:14" x14ac:dyDescent="0.25">
      <c r="K74" s="4"/>
      <c r="L74" s="4"/>
      <c r="M74" s="4"/>
      <c r="N74" s="4"/>
    </row>
    <row r="75" spans="7:14" x14ac:dyDescent="0.25">
      <c r="K75" s="4"/>
      <c r="L75" s="4"/>
      <c r="M75" s="4"/>
      <c r="N75" s="4"/>
    </row>
    <row r="76" spans="7:14" x14ac:dyDescent="0.25">
      <c r="K76" s="4"/>
      <c r="L76" s="4"/>
      <c r="M76" s="4"/>
      <c r="N76" s="4"/>
    </row>
    <row r="78" spans="7:14" x14ac:dyDescent="0.25">
      <c r="G78" s="147"/>
      <c r="H78" s="147"/>
      <c r="J78" s="4"/>
    </row>
    <row r="79" spans="7:14" x14ac:dyDescent="0.25">
      <c r="J79" s="4"/>
      <c r="K79" s="4"/>
      <c r="L79" s="4"/>
      <c r="M79" s="4"/>
      <c r="N79" s="4"/>
    </row>
    <row r="80" spans="7:14" x14ac:dyDescent="0.25">
      <c r="G80" s="35"/>
      <c r="H80" s="35"/>
      <c r="I80" s="35"/>
      <c r="J80" s="35"/>
      <c r="K80" s="4"/>
      <c r="L80" s="4"/>
      <c r="M80" s="4"/>
      <c r="N80" s="4"/>
    </row>
    <row r="81" spans="7:14" x14ac:dyDescent="0.25">
      <c r="G81" s="35"/>
      <c r="H81" s="35"/>
      <c r="I81" s="35"/>
      <c r="J81" s="35"/>
      <c r="K81" s="4"/>
      <c r="L81" s="4"/>
      <c r="M81" s="4"/>
      <c r="N81" s="4"/>
    </row>
    <row r="82" spans="7:14" x14ac:dyDescent="0.25">
      <c r="G82" s="35"/>
      <c r="H82" s="35"/>
      <c r="I82" s="35"/>
      <c r="J82" s="35"/>
      <c r="K82" s="4"/>
      <c r="L82" s="4"/>
      <c r="M82" s="4"/>
      <c r="N82" s="4"/>
    </row>
    <row r="83" spans="7:14" x14ac:dyDescent="0.25">
      <c r="G83" s="35"/>
      <c r="H83" s="35"/>
      <c r="I83" s="35"/>
      <c r="J83" s="35"/>
      <c r="K83" s="4"/>
      <c r="L83" s="4"/>
      <c r="M83" s="4"/>
      <c r="N83" s="4"/>
    </row>
    <row r="84" spans="7:14" x14ac:dyDescent="0.25">
      <c r="G84" s="35"/>
      <c r="H84" s="35"/>
      <c r="I84" s="35"/>
      <c r="J84" s="35"/>
      <c r="K84" s="4"/>
      <c r="L84" s="4"/>
      <c r="M84" s="4"/>
      <c r="N84" s="4"/>
    </row>
    <row r="85" spans="7:14" x14ac:dyDescent="0.25">
      <c r="G85" s="35"/>
      <c r="H85" s="35"/>
      <c r="I85" s="35"/>
      <c r="J85" s="35"/>
      <c r="K85" s="4"/>
      <c r="L85" s="4"/>
      <c r="M85" s="4"/>
      <c r="N85" s="4"/>
    </row>
    <row r="86" spans="7:14" x14ac:dyDescent="0.25">
      <c r="G86" s="35"/>
      <c r="H86" s="35"/>
      <c r="I86" s="35"/>
      <c r="J86" s="35"/>
      <c r="K86" s="4"/>
      <c r="L86" s="4"/>
      <c r="M86" s="4"/>
      <c r="N86" s="4"/>
    </row>
    <row r="87" spans="7:14" x14ac:dyDescent="0.25">
      <c r="J87" s="4"/>
      <c r="K87" s="4"/>
      <c r="L87" s="4"/>
      <c r="M87" s="4"/>
      <c r="N87" s="4"/>
    </row>
    <row r="88" spans="7:14" x14ac:dyDescent="0.25">
      <c r="J88" s="4"/>
    </row>
    <row r="89" spans="7:14" x14ac:dyDescent="0.25">
      <c r="G89" s="147"/>
      <c r="H89" s="147"/>
      <c r="J89" s="4"/>
    </row>
  </sheetData>
  <mergeCells count="25">
    <mergeCell ref="O16:P16"/>
    <mergeCell ref="J41:K41"/>
    <mergeCell ref="J42:K42"/>
    <mergeCell ref="J43:K43"/>
    <mergeCell ref="J44:K44"/>
    <mergeCell ref="J34:K34"/>
    <mergeCell ref="J36:K36"/>
    <mergeCell ref="J37:K37"/>
    <mergeCell ref="J38:K38"/>
    <mergeCell ref="J39:K39"/>
    <mergeCell ref="J40:K40"/>
    <mergeCell ref="G78:H78"/>
    <mergeCell ref="G89:H89"/>
    <mergeCell ref="F1:H1"/>
    <mergeCell ref="J24:K24"/>
    <mergeCell ref="J25:K25"/>
    <mergeCell ref="J26:K26"/>
    <mergeCell ref="J27:K27"/>
    <mergeCell ref="J28:K28"/>
    <mergeCell ref="J29:K29"/>
    <mergeCell ref="J30:K30"/>
    <mergeCell ref="J31:K31"/>
    <mergeCell ref="J32:K32"/>
    <mergeCell ref="J33:K33"/>
    <mergeCell ref="J35:K35"/>
  </mergeCells>
  <conditionalFormatting sqref="J10:J13">
    <cfRule type="cellIs" dxfId="9" priority="1" operator="equal">
      <formula>0</formula>
    </cfRule>
    <cfRule type="containsText" dxfId="8" priority="2" operator="containsText" text="Insuficiente">
      <formula>NOT(ISERROR(SEARCH("Insuficiente",J10)))</formula>
    </cfRule>
    <cfRule type="containsText" dxfId="7" priority="3" operator="containsText" text="Leve">
      <formula>NOT(ISERROR(SEARCH("Leve",J10)))</formula>
    </cfRule>
    <cfRule type="containsText" dxfId="6" priority="4" operator="containsText" text="Moderada">
      <formula>NOT(ISERROR(SEARCH("Moderada",J10)))</formula>
    </cfRule>
    <cfRule type="containsText" dxfId="5" priority="5" operator="containsText" text="Grave">
      <formula>NOT(ISERROR(SEARCH("Grave",J10)))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D89"/>
  <sheetViews>
    <sheetView tabSelected="1" workbookViewId="0">
      <selection activeCell="B2" sqref="B2:D2"/>
    </sheetView>
  </sheetViews>
  <sheetFormatPr defaultColWidth="55.42578125" defaultRowHeight="15" x14ac:dyDescent="0.25"/>
  <cols>
    <col min="1" max="1" width="1.7109375" style="74" customWidth="1"/>
    <col min="2" max="2" width="3.140625" style="74" customWidth="1"/>
    <col min="3" max="3" width="11.5703125" style="74" customWidth="1"/>
    <col min="4" max="4" width="53.28515625" style="74" bestFit="1" customWidth="1"/>
    <col min="5" max="5" width="1.7109375" style="74" customWidth="1"/>
    <col min="6" max="6" width="60.42578125" style="75" customWidth="1"/>
    <col min="7" max="8" width="6.7109375" style="76" customWidth="1"/>
    <col min="9" max="9" width="1.7109375" style="76" customWidth="1"/>
    <col min="10" max="11" width="8.7109375" style="74" hidden="1" customWidth="1"/>
    <col min="12" max="12" width="1.7109375" style="74" hidden="1" customWidth="1"/>
    <col min="13" max="14" width="2.7109375" style="74" hidden="1" customWidth="1"/>
    <col min="15" max="15" width="12" style="74" hidden="1" customWidth="1"/>
    <col min="16" max="16" width="2.7109375" style="74" hidden="1" customWidth="1"/>
    <col min="17" max="18" width="8.7109375" style="74" hidden="1" customWidth="1"/>
    <col min="19" max="19" width="2.7109375" style="74" hidden="1" customWidth="1"/>
    <col min="20" max="21" width="8.7109375" style="74" hidden="1" customWidth="1"/>
    <col min="22" max="22" width="2.7109375" style="74" hidden="1" customWidth="1"/>
    <col min="23" max="23" width="12" style="74" hidden="1" customWidth="1"/>
    <col min="24" max="24" width="2.7109375" style="74" hidden="1" customWidth="1"/>
    <col min="25" max="25" width="9.7109375" style="76" hidden="1" customWidth="1"/>
    <col min="26" max="28" width="9.7109375" style="74" hidden="1" customWidth="1"/>
    <col min="29" max="29" width="1.85546875" style="74" hidden="1" customWidth="1"/>
    <col min="30" max="30" width="72.140625" style="74" customWidth="1"/>
    <col min="31" max="16384" width="55.42578125" style="74"/>
  </cols>
  <sheetData>
    <row r="1" spans="2:30" ht="2.1" customHeight="1" thickBot="1" x14ac:dyDescent="0.3">
      <c r="I1" s="77"/>
    </row>
    <row r="2" spans="2:30" ht="15.75" thickBot="1" x14ac:dyDescent="0.3">
      <c r="B2" s="171" t="s">
        <v>80</v>
      </c>
      <c r="C2" s="172"/>
      <c r="D2" s="173"/>
      <c r="F2" s="186" t="s">
        <v>60</v>
      </c>
      <c r="G2" s="187"/>
      <c r="H2" s="188"/>
      <c r="L2" s="78"/>
      <c r="M2" s="78"/>
      <c r="N2" s="78"/>
      <c r="AD2" s="145" t="s">
        <v>97</v>
      </c>
    </row>
    <row r="3" spans="2:30" ht="15.75" customHeight="1" thickBot="1" x14ac:dyDescent="0.3">
      <c r="B3" s="174"/>
      <c r="C3" s="176" t="s">
        <v>77</v>
      </c>
      <c r="D3" s="177"/>
      <c r="F3" s="79" t="s">
        <v>13</v>
      </c>
      <c r="G3" s="80" t="s">
        <v>62</v>
      </c>
      <c r="H3" s="81" t="s">
        <v>63</v>
      </c>
      <c r="I3" s="82"/>
      <c r="J3" s="83" t="s">
        <v>64</v>
      </c>
      <c r="K3" s="84" t="s">
        <v>66</v>
      </c>
      <c r="L3" s="78"/>
      <c r="M3" s="78"/>
      <c r="N3" s="78"/>
      <c r="O3" s="163" t="s">
        <v>74</v>
      </c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5"/>
      <c r="AB3" s="78" t="s">
        <v>84</v>
      </c>
      <c r="AD3" s="181" t="s">
        <v>93</v>
      </c>
    </row>
    <row r="4" spans="2:30" ht="15.75" thickBot="1" x14ac:dyDescent="0.3">
      <c r="B4" s="175"/>
      <c r="C4" s="85" t="s">
        <v>73</v>
      </c>
      <c r="D4" s="86" t="s">
        <v>61</v>
      </c>
      <c r="F4" s="87" t="s">
        <v>14</v>
      </c>
      <c r="G4" s="141">
        <v>100</v>
      </c>
      <c r="H4" s="141">
        <v>100</v>
      </c>
      <c r="I4" s="82"/>
      <c r="J4" s="88" t="s">
        <v>65</v>
      </c>
      <c r="K4" s="89" t="s">
        <v>65</v>
      </c>
      <c r="L4" s="76"/>
      <c r="M4" s="76"/>
      <c r="N4" s="76"/>
      <c r="O4" s="90" t="s">
        <v>87</v>
      </c>
      <c r="P4" s="91"/>
      <c r="Q4" s="83" t="s">
        <v>64</v>
      </c>
      <c r="R4" s="84" t="s">
        <v>66</v>
      </c>
      <c r="T4" s="83" t="s">
        <v>64</v>
      </c>
      <c r="U4" s="84" t="s">
        <v>66</v>
      </c>
      <c r="W4" s="90" t="s">
        <v>87</v>
      </c>
      <c r="Y4" s="92" t="s">
        <v>8</v>
      </c>
      <c r="Z4" s="93" t="s">
        <v>8</v>
      </c>
      <c r="AB4" s="94">
        <v>0</v>
      </c>
      <c r="AD4" s="182"/>
    </row>
    <row r="5" spans="2:30" ht="15.75" thickBot="1" x14ac:dyDescent="0.3">
      <c r="B5" s="140">
        <v>1</v>
      </c>
      <c r="C5" s="95" t="s">
        <v>74</v>
      </c>
      <c r="D5" s="96" t="s">
        <v>67</v>
      </c>
      <c r="F5" s="87" t="s">
        <v>15</v>
      </c>
      <c r="G5" s="141">
        <v>100</v>
      </c>
      <c r="H5" s="141">
        <v>100</v>
      </c>
      <c r="I5" s="82"/>
      <c r="J5" s="97">
        <f>IF(IF(COUNTIF(G4:G11,"=25")&gt;0,1,0)+IF(COUNTIF(G4:G11,"=50")&gt;0,1,0)+IF(COUNT(G4:G11)&gt;0,IF(COUNTIF(G4:G11,"&gt;0")=COUNTIF(G4:G11,"=75"),1,0),0)&gt;0,1,0)</f>
        <v>0</v>
      </c>
      <c r="K5" s="98">
        <f>IF(IF(COUNTIF(H4:H11,"=25")&gt;0,1,0)+IF(COUNTIF(H4:H11,"=50")&gt;0,1,0)+IF(COUNT(H4:H11)&gt;0,IF(COUNTIF(H4:H11,"&gt;0")=COUNTIF(H4:H11,"=75"),1,0),0)&gt;0,1,0)</f>
        <v>0</v>
      </c>
      <c r="L5" s="76"/>
      <c r="M5" s="76"/>
      <c r="N5" s="76"/>
      <c r="O5" s="99">
        <f>Z11</f>
        <v>0</v>
      </c>
      <c r="Q5" s="88" t="s">
        <v>65</v>
      </c>
      <c r="R5" s="89" t="s">
        <v>65</v>
      </c>
      <c r="T5" s="88" t="s">
        <v>65</v>
      </c>
      <c r="U5" s="89" t="s">
        <v>65</v>
      </c>
      <c r="W5" s="99">
        <f>Y11</f>
        <v>0</v>
      </c>
      <c r="Y5" s="100">
        <f>J7+J25+J34+J43+J52</f>
        <v>2800</v>
      </c>
      <c r="Z5" s="101">
        <f>K7+K25+K34+K43+K52</f>
        <v>2800</v>
      </c>
      <c r="AB5" s="138">
        <v>0</v>
      </c>
      <c r="AD5" s="182"/>
    </row>
    <row r="6" spans="2:30" ht="15.75" thickBot="1" x14ac:dyDescent="0.3">
      <c r="B6" s="102"/>
      <c r="C6" s="142"/>
      <c r="D6" s="103" t="s">
        <v>71</v>
      </c>
      <c r="F6" s="193"/>
      <c r="G6" s="168"/>
      <c r="H6" s="168"/>
      <c r="I6" s="82"/>
      <c r="J6" s="104" t="s">
        <v>8</v>
      </c>
      <c r="K6" s="105" t="s">
        <v>8</v>
      </c>
      <c r="L6" s="76"/>
      <c r="M6" s="76"/>
      <c r="N6" s="76"/>
      <c r="O6" s="106"/>
      <c r="Q6" s="97">
        <f>J14</f>
        <v>0</v>
      </c>
      <c r="R6" s="98">
        <f>K14</f>
        <v>0</v>
      </c>
      <c r="T6" s="97">
        <f>J59</f>
        <v>0</v>
      </c>
      <c r="U6" s="98">
        <f>K59</f>
        <v>0</v>
      </c>
      <c r="Y6" s="100">
        <f>O8+O10</f>
        <v>1300</v>
      </c>
      <c r="Z6" s="101">
        <f>W8+W10</f>
        <v>1300</v>
      </c>
      <c r="AB6" s="74">
        <v>0</v>
      </c>
      <c r="AD6" s="146"/>
    </row>
    <row r="7" spans="2:30" ht="15.75" customHeight="1" thickBot="1" x14ac:dyDescent="0.3">
      <c r="B7" s="102"/>
      <c r="C7" s="143"/>
      <c r="D7" s="107" t="s">
        <v>72</v>
      </c>
      <c r="F7" s="194"/>
      <c r="G7" s="169"/>
      <c r="H7" s="169"/>
      <c r="I7" s="82"/>
      <c r="J7" s="104">
        <f>SUM(G4:G11)</f>
        <v>200</v>
      </c>
      <c r="K7" s="105">
        <f>SUM(H4:H11)</f>
        <v>200</v>
      </c>
      <c r="L7" s="76"/>
      <c r="M7" s="76"/>
      <c r="N7" s="76"/>
      <c r="O7" s="108" t="s">
        <v>89</v>
      </c>
      <c r="Q7" s="104" t="s">
        <v>8</v>
      </c>
      <c r="R7" s="105" t="s">
        <v>8</v>
      </c>
      <c r="T7" s="104" t="s">
        <v>8</v>
      </c>
      <c r="U7" s="105" t="s">
        <v>8</v>
      </c>
      <c r="W7" s="108" t="s">
        <v>90</v>
      </c>
      <c r="Y7" s="109">
        <f>Y6+Y5</f>
        <v>4100</v>
      </c>
      <c r="Z7" s="110">
        <f>Z6+Z5</f>
        <v>4100</v>
      </c>
      <c r="AB7" s="74">
        <v>1</v>
      </c>
      <c r="AD7" s="178" t="s">
        <v>94</v>
      </c>
    </row>
    <row r="8" spans="2:30" ht="15.75" thickBot="1" x14ac:dyDescent="0.3">
      <c r="B8" s="140"/>
      <c r="C8" s="111" t="s">
        <v>75</v>
      </c>
      <c r="D8" s="112" t="s">
        <v>68</v>
      </c>
      <c r="F8" s="194"/>
      <c r="G8" s="169"/>
      <c r="H8" s="169"/>
      <c r="I8" s="82"/>
      <c r="J8" s="113" t="s">
        <v>9</v>
      </c>
      <c r="K8" s="114" t="s">
        <v>9</v>
      </c>
      <c r="L8" s="76"/>
      <c r="M8" s="76"/>
      <c r="N8" s="76"/>
      <c r="O8" s="115">
        <f>IF(O5+Q6&gt;0,Q10,Q8)</f>
        <v>500</v>
      </c>
      <c r="Q8" s="104">
        <f>J16</f>
        <v>500</v>
      </c>
      <c r="R8" s="105">
        <f>K16</f>
        <v>500</v>
      </c>
      <c r="T8" s="104">
        <f>J61</f>
        <v>800</v>
      </c>
      <c r="U8" s="105">
        <f>K61</f>
        <v>800</v>
      </c>
      <c r="W8" s="115">
        <f>IF(O5+R6&gt;0,R10,R8)</f>
        <v>500</v>
      </c>
      <c r="Z8" s="116"/>
      <c r="AB8" s="74">
        <v>25</v>
      </c>
      <c r="AD8" s="179"/>
    </row>
    <row r="9" spans="2:30" ht="15.75" customHeight="1" thickBot="1" x14ac:dyDescent="0.3">
      <c r="B9" s="102"/>
      <c r="C9" s="142"/>
      <c r="D9" s="117" t="s">
        <v>83</v>
      </c>
      <c r="F9" s="194"/>
      <c r="G9" s="169"/>
      <c r="H9" s="169"/>
      <c r="I9" s="82"/>
      <c r="J9" s="118">
        <f>MIN(G4:G11)*COUNT(G4:G11)</f>
        <v>200</v>
      </c>
      <c r="K9" s="119">
        <f>MIN(H4:H11)*COUNT(H4:H11)</f>
        <v>200</v>
      </c>
      <c r="L9" s="76"/>
      <c r="M9" s="76"/>
      <c r="N9" s="76"/>
      <c r="O9" s="108" t="s">
        <v>88</v>
      </c>
      <c r="Q9" s="113" t="s">
        <v>9</v>
      </c>
      <c r="R9" s="114" t="s">
        <v>9</v>
      </c>
      <c r="T9" s="113" t="s">
        <v>9</v>
      </c>
      <c r="U9" s="114" t="s">
        <v>9</v>
      </c>
      <c r="W9" s="108" t="s">
        <v>91</v>
      </c>
      <c r="Y9" s="139">
        <f>IF(B5+B14&gt;0,1,0)</f>
        <v>1</v>
      </c>
      <c r="Z9" s="123">
        <f>IF(B5=1,1,0)</f>
        <v>1</v>
      </c>
      <c r="AB9" s="74">
        <v>50</v>
      </c>
      <c r="AD9" s="179"/>
    </row>
    <row r="10" spans="2:30" ht="15.75" thickBot="1" x14ac:dyDescent="0.3">
      <c r="B10" s="102"/>
      <c r="C10" s="143"/>
      <c r="D10" s="120" t="s">
        <v>72</v>
      </c>
      <c r="F10" s="194"/>
      <c r="G10" s="169"/>
      <c r="H10" s="169"/>
      <c r="I10" s="82"/>
      <c r="L10" s="76"/>
      <c r="M10" s="76"/>
      <c r="N10" s="76"/>
      <c r="O10" s="115">
        <f>IF(W5+T6&gt;0,T10,T8)</f>
        <v>800</v>
      </c>
      <c r="Q10" s="118">
        <f>J18</f>
        <v>500</v>
      </c>
      <c r="R10" s="119">
        <f>K18</f>
        <v>500</v>
      </c>
      <c r="T10" s="118">
        <f>J63</f>
        <v>800</v>
      </c>
      <c r="U10" s="119">
        <f>K63</f>
        <v>800</v>
      </c>
      <c r="W10" s="115">
        <f>IF(W5+U6&gt;0,U10,U8)</f>
        <v>800</v>
      </c>
      <c r="Y10" s="123" t="s">
        <v>85</v>
      </c>
      <c r="Z10" s="123" t="s">
        <v>85</v>
      </c>
      <c r="AB10" s="74">
        <v>75</v>
      </c>
      <c r="AD10" s="179"/>
    </row>
    <row r="11" spans="2:30" ht="15.75" thickBot="1" x14ac:dyDescent="0.3">
      <c r="B11" s="140"/>
      <c r="C11" s="95" t="s">
        <v>76</v>
      </c>
      <c r="D11" s="96" t="s">
        <v>69</v>
      </c>
      <c r="F11" s="195"/>
      <c r="G11" s="170"/>
      <c r="H11" s="170"/>
      <c r="O11" s="109"/>
      <c r="P11" s="121"/>
      <c r="Q11" s="121"/>
      <c r="R11" s="121"/>
      <c r="S11" s="121"/>
      <c r="T11" s="121"/>
      <c r="U11" s="121"/>
      <c r="V11" s="121"/>
      <c r="W11" s="121"/>
      <c r="X11" s="121"/>
      <c r="Y11" s="99">
        <f>IF(C6+C7&gt;0,1,0)</f>
        <v>0</v>
      </c>
      <c r="Z11" s="124">
        <f>IF(C6+C7&gt;0,1,0)</f>
        <v>0</v>
      </c>
      <c r="AB11" s="74">
        <v>100</v>
      </c>
      <c r="AD11" s="179"/>
    </row>
    <row r="12" spans="2:30" x14ac:dyDescent="0.25">
      <c r="B12" s="102"/>
      <c r="C12" s="142"/>
      <c r="D12" s="103" t="s">
        <v>82</v>
      </c>
      <c r="F12" s="79" t="s">
        <v>16</v>
      </c>
      <c r="G12" s="80"/>
      <c r="H12" s="80"/>
      <c r="I12" s="82"/>
      <c r="J12" s="83" t="s">
        <v>64</v>
      </c>
      <c r="K12" s="84" t="s">
        <v>66</v>
      </c>
      <c r="L12" s="76"/>
      <c r="M12" s="76"/>
      <c r="N12" s="7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166"/>
      <c r="Z12" s="166"/>
      <c r="AD12" s="179"/>
    </row>
    <row r="13" spans="2:30" ht="15.75" thickBot="1" x14ac:dyDescent="0.3">
      <c r="B13" s="102"/>
      <c r="C13" s="143"/>
      <c r="D13" s="107" t="s">
        <v>72</v>
      </c>
      <c r="F13" s="87" t="s">
        <v>17</v>
      </c>
      <c r="G13" s="141">
        <v>100</v>
      </c>
      <c r="H13" s="141">
        <v>100</v>
      </c>
      <c r="I13" s="82"/>
      <c r="J13" s="88" t="s">
        <v>65</v>
      </c>
      <c r="K13" s="89" t="s">
        <v>65</v>
      </c>
      <c r="L13" s="78"/>
      <c r="M13" s="78"/>
      <c r="N13" s="78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D13" s="179"/>
    </row>
    <row r="14" spans="2:30" ht="15.75" thickBot="1" x14ac:dyDescent="0.3">
      <c r="B14" s="140"/>
      <c r="C14" s="122" t="s">
        <v>78</v>
      </c>
      <c r="D14" s="112" t="s">
        <v>70</v>
      </c>
      <c r="F14" s="87" t="s">
        <v>18</v>
      </c>
      <c r="G14" s="141">
        <v>100</v>
      </c>
      <c r="H14" s="141">
        <v>100</v>
      </c>
      <c r="I14" s="82"/>
      <c r="J14" s="97">
        <f>IF(IF(COUNTIF(G13:G20,"=25")&gt;0,1,0)+IF(COUNTIF(G13:G20,"=50")&gt;0,1,0)+IF(COUNT(G13:G20)&gt;0,IF(COUNTIF(G13:G20,"&gt;0")=COUNTIF(G13:G20,"=75"),1,0),0)&gt;0,1,0)</f>
        <v>0</v>
      </c>
      <c r="K14" s="98">
        <f>IF(IF(COUNTIF(H13:H20,"=25")&gt;0,1,0)+IF(COUNTIF(H13:H20,"=50")&gt;0,1,0)+IF(COUNT(H13:H20)&gt;0,IF(COUNTIF(H13:H20,"&gt;0")=COUNTIF(H13:H20,"=75"),1,0),0)&gt;0,1,0)</f>
        <v>0</v>
      </c>
      <c r="L14" s="78"/>
      <c r="M14" s="78"/>
      <c r="N14" s="78"/>
      <c r="O14" s="163" t="s">
        <v>75</v>
      </c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5"/>
      <c r="AD14" s="179"/>
    </row>
    <row r="15" spans="2:30" x14ac:dyDescent="0.25">
      <c r="B15" s="102"/>
      <c r="C15" s="142"/>
      <c r="D15" s="117" t="s">
        <v>81</v>
      </c>
      <c r="F15" s="87" t="s">
        <v>19</v>
      </c>
      <c r="G15" s="141">
        <v>100</v>
      </c>
      <c r="H15" s="141">
        <v>100</v>
      </c>
      <c r="I15" s="82"/>
      <c r="J15" s="104" t="s">
        <v>8</v>
      </c>
      <c r="K15" s="105" t="s">
        <v>8</v>
      </c>
      <c r="L15" s="76"/>
      <c r="M15" s="76"/>
      <c r="N15" s="76"/>
      <c r="O15" s="90" t="s">
        <v>87</v>
      </c>
      <c r="P15" s="91"/>
      <c r="Q15" s="83" t="s">
        <v>64</v>
      </c>
      <c r="R15" s="84" t="s">
        <v>66</v>
      </c>
      <c r="T15" s="83" t="s">
        <v>64</v>
      </c>
      <c r="U15" s="84" t="s">
        <v>66</v>
      </c>
      <c r="W15" s="90" t="s">
        <v>87</v>
      </c>
      <c r="Y15" s="92" t="s">
        <v>8</v>
      </c>
      <c r="Z15" s="93" t="s">
        <v>8</v>
      </c>
      <c r="AD15" s="179"/>
    </row>
    <row r="16" spans="2:30" ht="15.75" thickBot="1" x14ac:dyDescent="0.3">
      <c r="B16" s="102"/>
      <c r="C16" s="143"/>
      <c r="D16" s="120" t="s">
        <v>72</v>
      </c>
      <c r="F16" s="87" t="s">
        <v>20</v>
      </c>
      <c r="G16" s="141">
        <v>100</v>
      </c>
      <c r="H16" s="141">
        <v>100</v>
      </c>
      <c r="I16" s="82"/>
      <c r="J16" s="104">
        <f>SUM(G13:G20)</f>
        <v>500</v>
      </c>
      <c r="K16" s="105">
        <f>SUM(H13:H20)</f>
        <v>500</v>
      </c>
      <c r="L16" s="76"/>
      <c r="M16" s="76"/>
      <c r="N16" s="76"/>
      <c r="O16" s="99">
        <f>Z22</f>
        <v>0</v>
      </c>
      <c r="Q16" s="88" t="s">
        <v>65</v>
      </c>
      <c r="R16" s="89" t="s">
        <v>65</v>
      </c>
      <c r="T16" s="88" t="s">
        <v>65</v>
      </c>
      <c r="U16" s="89" t="s">
        <v>65</v>
      </c>
      <c r="W16" s="99">
        <f>Y22</f>
        <v>0</v>
      </c>
      <c r="Y16" s="100">
        <f>J7+J16+J34+J52+J61</f>
        <v>2800</v>
      </c>
      <c r="Z16" s="101">
        <f>K7+K16+K34+K52+K61</f>
        <v>2800</v>
      </c>
      <c r="AD16" s="179"/>
    </row>
    <row r="17" spans="2:30" ht="15.75" thickBot="1" x14ac:dyDescent="0.3">
      <c r="B17" s="125"/>
      <c r="C17" s="126"/>
      <c r="D17" s="127"/>
      <c r="F17" s="87" t="s">
        <v>21</v>
      </c>
      <c r="G17" s="141">
        <v>100</v>
      </c>
      <c r="H17" s="141">
        <v>100</v>
      </c>
      <c r="I17" s="82"/>
      <c r="J17" s="113" t="s">
        <v>9</v>
      </c>
      <c r="K17" s="114" t="s">
        <v>9</v>
      </c>
      <c r="L17" s="76"/>
      <c r="M17" s="76"/>
      <c r="N17" s="76"/>
      <c r="O17" s="106"/>
      <c r="Q17" s="97">
        <f>J23</f>
        <v>0</v>
      </c>
      <c r="R17" s="98">
        <f>K23</f>
        <v>0</v>
      </c>
      <c r="T17" s="97">
        <f>J41</f>
        <v>0</v>
      </c>
      <c r="U17" s="98">
        <f>K41</f>
        <v>0</v>
      </c>
      <c r="Y17" s="100">
        <f>O19+O21</f>
        <v>1300</v>
      </c>
      <c r="Z17" s="101">
        <f>W19+W21</f>
        <v>1300</v>
      </c>
      <c r="AD17" s="179"/>
    </row>
    <row r="18" spans="2:30" ht="15.75" thickBot="1" x14ac:dyDescent="0.3">
      <c r="F18" s="193"/>
      <c r="G18" s="168"/>
      <c r="H18" s="168"/>
      <c r="I18" s="82"/>
      <c r="J18" s="118">
        <f>MIN(G13:G20)*COUNT(G13:G20)</f>
        <v>500</v>
      </c>
      <c r="K18" s="119">
        <f>MIN(H13:H20)*COUNT(H13:H20)</f>
        <v>500</v>
      </c>
      <c r="L18" s="76"/>
      <c r="M18" s="76"/>
      <c r="N18" s="76"/>
      <c r="O18" s="108" t="s">
        <v>89</v>
      </c>
      <c r="Q18" s="104" t="s">
        <v>8</v>
      </c>
      <c r="R18" s="105" t="s">
        <v>8</v>
      </c>
      <c r="T18" s="104" t="s">
        <v>8</v>
      </c>
      <c r="U18" s="105" t="s">
        <v>8</v>
      </c>
      <c r="W18" s="108" t="s">
        <v>90</v>
      </c>
      <c r="Y18" s="109">
        <f>Y17+Y16</f>
        <v>4100</v>
      </c>
      <c r="Z18" s="110">
        <f>Z17+Z16</f>
        <v>4100</v>
      </c>
      <c r="AD18" s="180"/>
    </row>
    <row r="19" spans="2:30" ht="15.75" thickBot="1" x14ac:dyDescent="0.3">
      <c r="B19" s="189" t="s">
        <v>92</v>
      </c>
      <c r="C19" s="190"/>
      <c r="D19" s="128" t="s">
        <v>10</v>
      </c>
      <c r="F19" s="194"/>
      <c r="G19" s="169"/>
      <c r="H19" s="169"/>
      <c r="I19" s="82"/>
      <c r="J19" s="76"/>
      <c r="K19" s="76"/>
      <c r="L19" s="76"/>
      <c r="M19" s="76"/>
      <c r="N19" s="76"/>
      <c r="O19" s="115">
        <f>IF(O16+Q17&gt;0,Q21,Q19)</f>
        <v>800</v>
      </c>
      <c r="Q19" s="104">
        <f>J25</f>
        <v>800</v>
      </c>
      <c r="R19" s="105">
        <f>K25</f>
        <v>800</v>
      </c>
      <c r="T19" s="104">
        <f>J43</f>
        <v>500</v>
      </c>
      <c r="U19" s="105">
        <f>K43</f>
        <v>500</v>
      </c>
      <c r="W19" s="115">
        <f>IF(O16+R17&gt;0,R21,R19)</f>
        <v>800</v>
      </c>
      <c r="Z19" s="116"/>
      <c r="AD19" s="146"/>
    </row>
    <row r="20" spans="2:30" ht="15.75" customHeight="1" thickBot="1" x14ac:dyDescent="0.3">
      <c r="B20" s="191" t="s">
        <v>8</v>
      </c>
      <c r="C20" s="192"/>
      <c r="D20" s="129">
        <f>IF(IF(D30=5739,1,IF(D30&lt;5739,1,0))+IF(D30&lt;5739,1,0)&gt;0,"Grave",0)</f>
        <v>0</v>
      </c>
      <c r="F20" s="195"/>
      <c r="G20" s="170"/>
      <c r="H20" s="170"/>
      <c r="J20" s="76"/>
      <c r="K20" s="76"/>
      <c r="L20" s="76"/>
      <c r="M20" s="76"/>
      <c r="N20" s="76"/>
      <c r="O20" s="108" t="s">
        <v>88</v>
      </c>
      <c r="Q20" s="113" t="s">
        <v>9</v>
      </c>
      <c r="R20" s="114" t="s">
        <v>9</v>
      </c>
      <c r="T20" s="113" t="s">
        <v>9</v>
      </c>
      <c r="U20" s="114" t="s">
        <v>9</v>
      </c>
      <c r="W20" s="108" t="s">
        <v>91</v>
      </c>
      <c r="Z20" s="123">
        <f>IF(B8+B11&gt;0,1,0)</f>
        <v>0</v>
      </c>
      <c r="AD20" s="181" t="s">
        <v>95</v>
      </c>
    </row>
    <row r="21" spans="2:30" ht="15.75" thickBot="1" x14ac:dyDescent="0.3">
      <c r="B21" s="184">
        <f>(Y7+Z7)*B5</f>
        <v>8200</v>
      </c>
      <c r="C21" s="185"/>
      <c r="D21" s="129">
        <f>IF(IF(IF(SUM(IF(D30=5740,1,IF(D30&gt;5740,1,0))+IF(D30&gt;5740,1,0)+IF(IF(D30&gt;5740,1,0)+IF(D30&lt;6354,1,IF(D30=6969,1,0))=2,1,0)+IF(D30=6354,1,0))=2,1,0)+IF(SUM(IF(D30=5740,1,IF(D30&gt;5740,1,0))+IF(D30&gt;5740,1,0)+IF(IF(D30&gt;5740,1,0)+IF(D30&lt;6354,1,IF(D30=6354,1,0))=2,1,0)+IF(D30=6354,1,0))=0,1,0)=1,0,1)=1,"Moderada",0)</f>
        <v>0</v>
      </c>
      <c r="F21" s="79" t="s">
        <v>22</v>
      </c>
      <c r="G21" s="80"/>
      <c r="H21" s="80"/>
      <c r="I21" s="82"/>
      <c r="J21" s="83" t="s">
        <v>64</v>
      </c>
      <c r="K21" s="84" t="s">
        <v>66</v>
      </c>
      <c r="L21" s="76"/>
      <c r="M21" s="76"/>
      <c r="N21" s="76"/>
      <c r="O21" s="115">
        <f>IF(W16+T17&gt;0,T21,T19)</f>
        <v>500</v>
      </c>
      <c r="Q21" s="118">
        <f>J27</f>
        <v>800</v>
      </c>
      <c r="R21" s="119">
        <f>K27</f>
        <v>800</v>
      </c>
      <c r="T21" s="118">
        <f>J45</f>
        <v>500</v>
      </c>
      <c r="U21" s="119">
        <f>K45</f>
        <v>500</v>
      </c>
      <c r="W21" s="115">
        <f>IF(W16+U17&gt;0,U21,U19)</f>
        <v>500</v>
      </c>
      <c r="Y21" s="123" t="s">
        <v>75</v>
      </c>
      <c r="Z21" s="123" t="s">
        <v>75</v>
      </c>
      <c r="AD21" s="182"/>
    </row>
    <row r="22" spans="2:30" ht="15.75" thickBot="1" x14ac:dyDescent="0.3">
      <c r="B22" s="189" t="s">
        <v>75</v>
      </c>
      <c r="C22" s="190"/>
      <c r="D22" s="129">
        <f>IF(IF(IF(SUM(IF(D30=6355,1,IF(D30&gt;6355,1,0))+IF(D30&gt;6355,1,0)+IF(IF(D30&gt;6355,1,0)+IF(D30&lt;7584,1,IF(D30=7584,1,0))=2,1,0)+IF(D30=7584,1,0))=2,1,0)+IF(SUM(IF(D30=6355,1,IF(D30&gt;6355,1,0))+IF(D30&gt;6355,1,0)+IF(IF(D30&gt;6355,1,0)+IF(D30&lt;7584,1,IF(D30=7584,1,0))=2,1,0)+IF(D30=7584,1,0))=0,1,0)=1,0,1)=1,"Leve",0)</f>
        <v>0</v>
      </c>
      <c r="F22" s="87" t="s">
        <v>23</v>
      </c>
      <c r="G22" s="141">
        <v>100</v>
      </c>
      <c r="H22" s="141">
        <v>100</v>
      </c>
      <c r="I22" s="82"/>
      <c r="J22" s="88" t="s">
        <v>65</v>
      </c>
      <c r="K22" s="89" t="s">
        <v>65</v>
      </c>
      <c r="O22" s="109"/>
      <c r="P22" s="121"/>
      <c r="Q22" s="121"/>
      <c r="R22" s="121"/>
      <c r="S22" s="121"/>
      <c r="T22" s="121"/>
      <c r="U22" s="121"/>
      <c r="V22" s="121"/>
      <c r="W22" s="121"/>
      <c r="X22" s="121"/>
      <c r="Y22" s="124">
        <f>IF(C9+C10&gt;0,1,0)</f>
        <v>0</v>
      </c>
      <c r="Z22" s="124">
        <f>IF(C9+C10&gt;0,1,0)</f>
        <v>0</v>
      </c>
      <c r="AD22" s="182"/>
    </row>
    <row r="23" spans="2:30" ht="15.75" thickBot="1" x14ac:dyDescent="0.3">
      <c r="B23" s="191" t="s">
        <v>8</v>
      </c>
      <c r="C23" s="192"/>
      <c r="D23" s="130" t="str">
        <f>IF(IF(D30=7585,1,IF(D30&gt;7585,1,0))+IF(D30&gt;7585,1,0)&gt;0,"Insuficiente",0)</f>
        <v>Insuficiente</v>
      </c>
      <c r="F23" s="87" t="s">
        <v>24</v>
      </c>
      <c r="G23" s="141">
        <v>100</v>
      </c>
      <c r="H23" s="141">
        <v>100</v>
      </c>
      <c r="I23" s="82"/>
      <c r="J23" s="97">
        <f>IF(IF(COUNTIF(G22:G29,"=25")&gt;0,1,0)+IF(COUNTIF(G22:G29,"=50")&gt;0,1,0)+IF(COUNT(G22:G29)&gt;0,IF(COUNTIF(G22:G29,"&gt;0")=COUNTIF(G22:G29,"=75"),1,0),0)&gt;0,1,0)</f>
        <v>0</v>
      </c>
      <c r="K23" s="98">
        <f>IF(IF(COUNTIF(H22:H29,"=25")&gt;0,1,0)+IF(COUNTIF(H22:H29,"=50")&gt;0,1,0)+IF(COUNT(H22:H29)&gt;0,IF(COUNTIF(H22:H29,"&gt;0")=COUNTIF(H22:H29,"=75"),1,0),0)&gt;0,1,0)</f>
        <v>0</v>
      </c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D23" s="182"/>
    </row>
    <row r="24" spans="2:30" ht="15.75" thickBot="1" x14ac:dyDescent="0.3">
      <c r="B24" s="184">
        <f>(Y18+Z18)*B8</f>
        <v>0</v>
      </c>
      <c r="C24" s="185"/>
      <c r="D24" s="131"/>
      <c r="F24" s="87" t="s">
        <v>25</v>
      </c>
      <c r="G24" s="141">
        <v>100</v>
      </c>
      <c r="H24" s="141">
        <v>100</v>
      </c>
      <c r="I24" s="82"/>
      <c r="J24" s="104" t="s">
        <v>8</v>
      </c>
      <c r="K24" s="105" t="s">
        <v>8</v>
      </c>
      <c r="L24" s="78"/>
      <c r="M24" s="78"/>
      <c r="N24" s="78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D24" s="182"/>
    </row>
    <row r="25" spans="2:30" ht="15.75" thickBot="1" x14ac:dyDescent="0.3">
      <c r="B25" s="189" t="s">
        <v>86</v>
      </c>
      <c r="C25" s="190"/>
      <c r="D25" s="132"/>
      <c r="F25" s="87" t="s">
        <v>26</v>
      </c>
      <c r="G25" s="141">
        <v>100</v>
      </c>
      <c r="H25" s="141">
        <v>100</v>
      </c>
      <c r="I25" s="82"/>
      <c r="J25" s="104">
        <f>SUM(G22:G29)</f>
        <v>800</v>
      </c>
      <c r="K25" s="105">
        <f>SUM(H22:H29)</f>
        <v>800</v>
      </c>
      <c r="L25" s="82"/>
      <c r="M25" s="82"/>
      <c r="N25" s="82"/>
      <c r="O25" s="163" t="s">
        <v>86</v>
      </c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5"/>
      <c r="AD25" s="182"/>
    </row>
    <row r="26" spans="2:30" x14ac:dyDescent="0.25">
      <c r="B26" s="191" t="s">
        <v>8</v>
      </c>
      <c r="C26" s="192"/>
      <c r="D26" s="133"/>
      <c r="F26" s="87" t="s">
        <v>27</v>
      </c>
      <c r="G26" s="141">
        <v>100</v>
      </c>
      <c r="H26" s="141">
        <v>100</v>
      </c>
      <c r="I26" s="82"/>
      <c r="J26" s="113" t="s">
        <v>9</v>
      </c>
      <c r="K26" s="114" t="s">
        <v>9</v>
      </c>
      <c r="L26" s="82"/>
      <c r="M26" s="82"/>
      <c r="N26" s="82"/>
      <c r="O26" s="90" t="s">
        <v>87</v>
      </c>
      <c r="P26" s="91"/>
      <c r="Q26" s="83" t="s">
        <v>64</v>
      </c>
      <c r="R26" s="84" t="s">
        <v>66</v>
      </c>
      <c r="T26" s="83" t="s">
        <v>64</v>
      </c>
      <c r="U26" s="84" t="s">
        <v>66</v>
      </c>
      <c r="W26" s="90" t="s">
        <v>87</v>
      </c>
      <c r="Y26" s="92" t="s">
        <v>8</v>
      </c>
      <c r="Z26" s="93" t="s">
        <v>8</v>
      </c>
      <c r="AD26" s="182"/>
    </row>
    <row r="27" spans="2:30" ht="15.75" thickBot="1" x14ac:dyDescent="0.3">
      <c r="B27" s="184">
        <f>(Y29+Z29)*B11</f>
        <v>0</v>
      </c>
      <c r="C27" s="185"/>
      <c r="D27" s="132"/>
      <c r="F27" s="87" t="s">
        <v>28</v>
      </c>
      <c r="G27" s="141">
        <v>100</v>
      </c>
      <c r="H27" s="141">
        <v>100</v>
      </c>
      <c r="I27" s="82"/>
      <c r="J27" s="118">
        <f>MIN(G22:G29)*COUNT(G22:G29)</f>
        <v>800</v>
      </c>
      <c r="K27" s="119">
        <f>MIN(H22:H29)*COUNT(H22:H29)</f>
        <v>800</v>
      </c>
      <c r="L27" s="82"/>
      <c r="M27" s="82"/>
      <c r="N27" s="82"/>
      <c r="O27" s="99">
        <f>Y33</f>
        <v>0</v>
      </c>
      <c r="Q27" s="88" t="s">
        <v>65</v>
      </c>
      <c r="R27" s="89" t="s">
        <v>65</v>
      </c>
      <c r="T27" s="88" t="s">
        <v>65</v>
      </c>
      <c r="U27" s="89" t="s">
        <v>65</v>
      </c>
      <c r="W27" s="99">
        <f>Z33</f>
        <v>0</v>
      </c>
      <c r="Y27" s="100">
        <f>J7+J16+J43+J52+J61</f>
        <v>2500</v>
      </c>
      <c r="Z27" s="101">
        <f>K7+K16+K43+K52+K61</f>
        <v>2500</v>
      </c>
      <c r="AD27" s="182"/>
    </row>
    <row r="28" spans="2:30" ht="15.75" thickBot="1" x14ac:dyDescent="0.3">
      <c r="B28" s="189" t="s">
        <v>78</v>
      </c>
      <c r="C28" s="190"/>
      <c r="D28" s="134"/>
      <c r="F28" s="87" t="s">
        <v>29</v>
      </c>
      <c r="G28" s="141">
        <v>100</v>
      </c>
      <c r="H28" s="141">
        <v>100</v>
      </c>
      <c r="I28" s="82"/>
      <c r="J28" s="76"/>
      <c r="K28" s="76"/>
      <c r="L28" s="82"/>
      <c r="M28" s="82"/>
      <c r="N28" s="82"/>
      <c r="O28" s="106"/>
      <c r="Q28" s="97">
        <f>J23</f>
        <v>0</v>
      </c>
      <c r="R28" s="98">
        <f>K23</f>
        <v>0</v>
      </c>
      <c r="T28" s="97">
        <f>J32</f>
        <v>0</v>
      </c>
      <c r="U28" s="98">
        <f>K32</f>
        <v>0</v>
      </c>
      <c r="Y28" s="100">
        <f>O30+O32</f>
        <v>1600</v>
      </c>
      <c r="Z28" s="101">
        <f>W30+W32</f>
        <v>1600</v>
      </c>
      <c r="AD28" s="182"/>
    </row>
    <row r="29" spans="2:30" ht="15.75" thickBot="1" x14ac:dyDescent="0.3">
      <c r="B29" s="191" t="s">
        <v>8</v>
      </c>
      <c r="C29" s="192"/>
      <c r="D29" s="135" t="s">
        <v>0</v>
      </c>
      <c r="F29" s="136" t="s">
        <v>30</v>
      </c>
      <c r="G29" s="141">
        <v>100</v>
      </c>
      <c r="H29" s="141">
        <v>100</v>
      </c>
      <c r="J29" s="76"/>
      <c r="K29" s="76"/>
      <c r="L29" s="82"/>
      <c r="M29" s="82"/>
      <c r="N29" s="82"/>
      <c r="O29" s="108" t="s">
        <v>89</v>
      </c>
      <c r="Q29" s="104" t="s">
        <v>8</v>
      </c>
      <c r="R29" s="105" t="s">
        <v>8</v>
      </c>
      <c r="T29" s="104" t="s">
        <v>8</v>
      </c>
      <c r="U29" s="105" t="s">
        <v>8</v>
      </c>
      <c r="W29" s="108" t="s">
        <v>90</v>
      </c>
      <c r="Y29" s="109">
        <f>Y28+Y27</f>
        <v>4100</v>
      </c>
      <c r="Z29" s="110">
        <f>Z28+Z27</f>
        <v>4100</v>
      </c>
      <c r="AD29" s="183"/>
    </row>
    <row r="30" spans="2:30" ht="15.75" thickBot="1" x14ac:dyDescent="0.3">
      <c r="B30" s="184">
        <f>(Y40+Z40)*B14</f>
        <v>0</v>
      </c>
      <c r="C30" s="185"/>
      <c r="D30" s="137">
        <f>B30+B27+B24+B21</f>
        <v>8200</v>
      </c>
      <c r="F30" s="79" t="s">
        <v>31</v>
      </c>
      <c r="G30" s="80"/>
      <c r="H30" s="80"/>
      <c r="I30" s="82"/>
      <c r="J30" s="83" t="s">
        <v>64</v>
      </c>
      <c r="K30" s="84" t="s">
        <v>66</v>
      </c>
      <c r="L30" s="82"/>
      <c r="M30" s="82"/>
      <c r="N30" s="82"/>
      <c r="O30" s="115">
        <f>IF(O27+Q28&gt;0,Q32,Q30)</f>
        <v>800</v>
      </c>
      <c r="Q30" s="104">
        <f>J25</f>
        <v>800</v>
      </c>
      <c r="R30" s="105">
        <f>K25</f>
        <v>800</v>
      </c>
      <c r="T30" s="104">
        <f>J34</f>
        <v>800</v>
      </c>
      <c r="U30" s="105">
        <f>K34</f>
        <v>800</v>
      </c>
      <c r="W30" s="115">
        <f>IF(O27+R28&gt;0,R32,R30)</f>
        <v>800</v>
      </c>
      <c r="Z30" s="116"/>
      <c r="AD30" s="146"/>
    </row>
    <row r="31" spans="2:30" ht="15.75" customHeight="1" thickBot="1" x14ac:dyDescent="0.3">
      <c r="B31" s="196"/>
      <c r="C31" s="196"/>
      <c r="F31" s="87" t="s">
        <v>32</v>
      </c>
      <c r="G31" s="141">
        <v>100</v>
      </c>
      <c r="H31" s="141">
        <v>100</v>
      </c>
      <c r="I31" s="82"/>
      <c r="J31" s="88" t="s">
        <v>65</v>
      </c>
      <c r="K31" s="89" t="s">
        <v>65</v>
      </c>
      <c r="L31" s="82"/>
      <c r="M31" s="82"/>
      <c r="N31" s="82"/>
      <c r="O31" s="108" t="s">
        <v>88</v>
      </c>
      <c r="Q31" s="113" t="s">
        <v>9</v>
      </c>
      <c r="R31" s="114" t="s">
        <v>9</v>
      </c>
      <c r="T31" s="113" t="s">
        <v>9</v>
      </c>
      <c r="U31" s="114" t="s">
        <v>9</v>
      </c>
      <c r="W31" s="108" t="s">
        <v>91</v>
      </c>
      <c r="Z31" s="123">
        <f>IF(B11=1,1,0)</f>
        <v>0</v>
      </c>
      <c r="AD31" s="181" t="s">
        <v>96</v>
      </c>
    </row>
    <row r="32" spans="2:30" ht="15.75" thickBot="1" x14ac:dyDescent="0.3">
      <c r="F32" s="87" t="s">
        <v>33</v>
      </c>
      <c r="G32" s="141">
        <v>100</v>
      </c>
      <c r="H32" s="141">
        <v>100</v>
      </c>
      <c r="I32" s="82"/>
      <c r="J32" s="97">
        <f>IF(IF(COUNTIF(G31:G38,"=25")&gt;0,1,0)+IF(COUNTIF(G31:G38,"=50")&gt;0,1,0)+IF(COUNT(G31:G38)&gt;0,IF(COUNTIF(G31:G38,"&gt;0")=COUNTIF(G31:G38,"=75"),1,0),0)&gt;0,1,0)</f>
        <v>0</v>
      </c>
      <c r="K32" s="98">
        <f>IF(IF(COUNTIF(H31:H38,"=25")&gt;0,1,0)+IF(COUNTIF(H31:H38,"=50")&gt;0,1,0)+IF(COUNT(H31:H38)&gt;0,IF(COUNTIF(H31:H38,"&gt;0")=COUNTIF(H31:H38,"=75"),1,0),0)&gt;0,1,0)</f>
        <v>0</v>
      </c>
      <c r="L32" s="82"/>
      <c r="M32" s="82"/>
      <c r="N32" s="82"/>
      <c r="O32" s="115">
        <f>IF(W27+T28&gt;0,T32,T30)</f>
        <v>800</v>
      </c>
      <c r="Q32" s="118">
        <f>J27</f>
        <v>800</v>
      </c>
      <c r="R32" s="119">
        <f>K27</f>
        <v>800</v>
      </c>
      <c r="T32" s="118">
        <f>J36</f>
        <v>800</v>
      </c>
      <c r="U32" s="119">
        <f>K36</f>
        <v>800</v>
      </c>
      <c r="W32" s="115">
        <f>IF(W27+U28&gt;0,U32,U30)</f>
        <v>800</v>
      </c>
      <c r="Y32" s="123" t="s">
        <v>86</v>
      </c>
      <c r="Z32" s="123" t="s">
        <v>86</v>
      </c>
      <c r="AD32" s="182"/>
    </row>
    <row r="33" spans="6:30" ht="15.75" thickBot="1" x14ac:dyDescent="0.3">
      <c r="F33" s="87" t="s">
        <v>34</v>
      </c>
      <c r="G33" s="141">
        <v>100</v>
      </c>
      <c r="H33" s="141">
        <v>100</v>
      </c>
      <c r="I33" s="82"/>
      <c r="J33" s="104" t="s">
        <v>8</v>
      </c>
      <c r="K33" s="105" t="s">
        <v>8</v>
      </c>
      <c r="L33" s="76"/>
      <c r="M33" s="76"/>
      <c r="N33" s="76"/>
      <c r="O33" s="109"/>
      <c r="P33" s="121"/>
      <c r="Q33" s="121"/>
      <c r="R33" s="121"/>
      <c r="S33" s="121"/>
      <c r="T33" s="121"/>
      <c r="U33" s="121"/>
      <c r="V33" s="121"/>
      <c r="W33" s="121"/>
      <c r="X33" s="121"/>
      <c r="Y33" s="124">
        <f>IF(C12+C13&gt;0,1,0)</f>
        <v>0</v>
      </c>
      <c r="Z33" s="124">
        <f>IF(C12+C13&gt;0,1,0)</f>
        <v>0</v>
      </c>
      <c r="AD33" s="182"/>
    </row>
    <row r="34" spans="6:30" x14ac:dyDescent="0.25">
      <c r="F34" s="87" t="s">
        <v>35</v>
      </c>
      <c r="G34" s="141">
        <v>100</v>
      </c>
      <c r="H34" s="141">
        <v>100</v>
      </c>
      <c r="I34" s="82"/>
      <c r="J34" s="104">
        <f>SUM(G31:G38)</f>
        <v>800</v>
      </c>
      <c r="K34" s="105">
        <f>SUM(H31:H38)</f>
        <v>800</v>
      </c>
      <c r="L34" s="76"/>
      <c r="M34" s="76"/>
      <c r="N34" s="7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D34" s="182"/>
    </row>
    <row r="35" spans="6:30" ht="15.75" thickBot="1" x14ac:dyDescent="0.3">
      <c r="F35" s="87" t="s">
        <v>36</v>
      </c>
      <c r="G35" s="141">
        <v>100</v>
      </c>
      <c r="H35" s="141">
        <v>100</v>
      </c>
      <c r="I35" s="82"/>
      <c r="J35" s="113" t="s">
        <v>9</v>
      </c>
      <c r="K35" s="114" t="s">
        <v>9</v>
      </c>
      <c r="L35" s="78"/>
      <c r="M35" s="78"/>
      <c r="N35" s="78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D35" s="182"/>
    </row>
    <row r="36" spans="6:30" ht="15.75" thickBot="1" x14ac:dyDescent="0.3">
      <c r="F36" s="87" t="s">
        <v>37</v>
      </c>
      <c r="G36" s="141">
        <v>100</v>
      </c>
      <c r="H36" s="141">
        <v>100</v>
      </c>
      <c r="I36" s="82"/>
      <c r="J36" s="118">
        <f>MIN(G31:G38)*COUNT(G31:G38)</f>
        <v>800</v>
      </c>
      <c r="K36" s="119">
        <f>MIN(H31:H38)*COUNT(H31:H38)</f>
        <v>800</v>
      </c>
      <c r="L36" s="82"/>
      <c r="M36" s="82"/>
      <c r="N36" s="82"/>
      <c r="O36" s="163" t="s">
        <v>78</v>
      </c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5"/>
      <c r="AD36" s="183"/>
    </row>
    <row r="37" spans="6:30" x14ac:dyDescent="0.25">
      <c r="F37" s="87" t="s">
        <v>38</v>
      </c>
      <c r="G37" s="141">
        <v>100</v>
      </c>
      <c r="H37" s="141">
        <v>100</v>
      </c>
      <c r="I37" s="82"/>
      <c r="J37" s="76"/>
      <c r="K37" s="76"/>
      <c r="L37" s="82"/>
      <c r="M37" s="82"/>
      <c r="N37" s="82"/>
      <c r="O37" s="90" t="s">
        <v>87</v>
      </c>
      <c r="P37" s="91"/>
      <c r="Q37" s="83" t="s">
        <v>64</v>
      </c>
      <c r="R37" s="84" t="s">
        <v>66</v>
      </c>
      <c r="T37" s="83" t="s">
        <v>64</v>
      </c>
      <c r="U37" s="84" t="s">
        <v>66</v>
      </c>
      <c r="W37" s="90" t="s">
        <v>87</v>
      </c>
      <c r="Y37" s="92" t="s">
        <v>8</v>
      </c>
      <c r="Z37" s="93" t="s">
        <v>8</v>
      </c>
      <c r="AD37" s="144"/>
    </row>
    <row r="38" spans="6:30" ht="15.75" thickBot="1" x14ac:dyDescent="0.3">
      <c r="F38" s="136" t="s">
        <v>39</v>
      </c>
      <c r="G38" s="141">
        <v>100</v>
      </c>
      <c r="H38" s="141">
        <v>100</v>
      </c>
      <c r="J38" s="76"/>
      <c r="K38" s="76"/>
      <c r="L38" s="82"/>
      <c r="M38" s="82"/>
      <c r="N38" s="82"/>
      <c r="O38" s="99">
        <f>Z44</f>
        <v>0</v>
      </c>
      <c r="Q38" s="88" t="s">
        <v>65</v>
      </c>
      <c r="R38" s="89" t="s">
        <v>65</v>
      </c>
      <c r="T38" s="88" t="s">
        <v>65</v>
      </c>
      <c r="U38" s="89" t="s">
        <v>65</v>
      </c>
      <c r="W38" s="99">
        <f>Y44</f>
        <v>0</v>
      </c>
      <c r="Y38" s="100">
        <f>J7+J16+J25+J34+J52</f>
        <v>2800</v>
      </c>
      <c r="Z38" s="101">
        <f>K7+K16+K25+K34+K52</f>
        <v>2800</v>
      </c>
      <c r="AD38" s="144"/>
    </row>
    <row r="39" spans="6:30" ht="15.75" thickBot="1" x14ac:dyDescent="0.3">
      <c r="F39" s="79" t="s">
        <v>40</v>
      </c>
      <c r="G39" s="80"/>
      <c r="H39" s="80"/>
      <c r="I39" s="82"/>
      <c r="J39" s="83" t="s">
        <v>64</v>
      </c>
      <c r="K39" s="84" t="s">
        <v>66</v>
      </c>
      <c r="L39" s="82"/>
      <c r="M39" s="82"/>
      <c r="N39" s="82"/>
      <c r="O39" s="106"/>
      <c r="Q39" s="97">
        <f>J41</f>
        <v>0</v>
      </c>
      <c r="R39" s="98">
        <f>K41</f>
        <v>0</v>
      </c>
      <c r="T39" s="97">
        <f>J59</f>
        <v>0</v>
      </c>
      <c r="U39" s="98">
        <f>K59</f>
        <v>0</v>
      </c>
      <c r="Y39" s="100">
        <f>O41+O43</f>
        <v>1300</v>
      </c>
      <c r="Z39" s="101">
        <f>W41+W43</f>
        <v>1300</v>
      </c>
      <c r="AD39" s="144"/>
    </row>
    <row r="40" spans="6:30" ht="15.75" thickBot="1" x14ac:dyDescent="0.3">
      <c r="F40" s="87" t="s">
        <v>41</v>
      </c>
      <c r="G40" s="141">
        <v>100</v>
      </c>
      <c r="H40" s="141">
        <v>100</v>
      </c>
      <c r="I40" s="82"/>
      <c r="J40" s="88" t="s">
        <v>65</v>
      </c>
      <c r="K40" s="89" t="s">
        <v>65</v>
      </c>
      <c r="L40" s="82"/>
      <c r="M40" s="82"/>
      <c r="N40" s="82"/>
      <c r="O40" s="108" t="s">
        <v>89</v>
      </c>
      <c r="Q40" s="104" t="s">
        <v>8</v>
      </c>
      <c r="R40" s="105" t="s">
        <v>8</v>
      </c>
      <c r="T40" s="104" t="s">
        <v>8</v>
      </c>
      <c r="U40" s="105" t="s">
        <v>8</v>
      </c>
      <c r="W40" s="108" t="s">
        <v>90</v>
      </c>
      <c r="Y40" s="109">
        <f>Y39+Y38</f>
        <v>4100</v>
      </c>
      <c r="Z40" s="110">
        <f>Z39+Z38</f>
        <v>4100</v>
      </c>
      <c r="AD40" s="144"/>
    </row>
    <row r="41" spans="6:30" ht="15.75" thickBot="1" x14ac:dyDescent="0.3">
      <c r="F41" s="87" t="s">
        <v>42</v>
      </c>
      <c r="G41" s="141">
        <v>100</v>
      </c>
      <c r="H41" s="141">
        <v>100</v>
      </c>
      <c r="I41" s="82"/>
      <c r="J41" s="97">
        <f>IF(IF(COUNTIF(G40:G47,"=25")&gt;0,1,0)+IF(COUNTIF(G40:G47,"=50")&gt;0,1,0)+IF(COUNT(G40:G47)&gt;0,IF(COUNTIF(G40:G47,"&gt;0")=COUNTIF(G40:G47,"=75"),1,0),0)&gt;0,1,0)</f>
        <v>0</v>
      </c>
      <c r="K41" s="98">
        <f>IF(IF(COUNTIF(H40:H47,"=25")&gt;0,1,0)+IF(COUNTIF(H40:H47,"=50")&gt;0,1,0)+IF(COUNT(H40:H47)&gt;0,IF(COUNTIF(H40:H47,"&gt;0")=COUNTIF(H40:H47,"=75"),1,0),0)&gt;0,1,0)</f>
        <v>0</v>
      </c>
      <c r="L41" s="82"/>
      <c r="M41" s="82"/>
      <c r="N41" s="82"/>
      <c r="O41" s="115">
        <f>IF(O38+Q39&gt;0,Q43,Q41)</f>
        <v>500</v>
      </c>
      <c r="Q41" s="104">
        <f>J43</f>
        <v>500</v>
      </c>
      <c r="R41" s="105">
        <f>K43</f>
        <v>500</v>
      </c>
      <c r="T41" s="104">
        <f>J61</f>
        <v>800</v>
      </c>
      <c r="U41" s="105">
        <f>K61</f>
        <v>800</v>
      </c>
      <c r="W41" s="115">
        <f>IF(O38+R39&gt;0,R43,R41)</f>
        <v>500</v>
      </c>
      <c r="Z41" s="116"/>
      <c r="AD41" s="144"/>
    </row>
    <row r="42" spans="6:30" ht="15.75" thickBot="1" x14ac:dyDescent="0.3">
      <c r="F42" s="87" t="s">
        <v>43</v>
      </c>
      <c r="G42" s="141">
        <v>100</v>
      </c>
      <c r="H42" s="141">
        <v>100</v>
      </c>
      <c r="I42" s="82"/>
      <c r="J42" s="104" t="s">
        <v>8</v>
      </c>
      <c r="K42" s="105" t="s">
        <v>8</v>
      </c>
      <c r="L42" s="82"/>
      <c r="M42" s="82"/>
      <c r="N42" s="82"/>
      <c r="O42" s="108" t="s">
        <v>88</v>
      </c>
      <c r="Q42" s="113" t="s">
        <v>9</v>
      </c>
      <c r="R42" s="114" t="s">
        <v>9</v>
      </c>
      <c r="T42" s="113" t="s">
        <v>9</v>
      </c>
      <c r="U42" s="114" t="s">
        <v>9</v>
      </c>
      <c r="W42" s="108" t="s">
        <v>91</v>
      </c>
      <c r="Z42" s="123">
        <f>IF(B14+B8&gt;0,1,0)</f>
        <v>0</v>
      </c>
      <c r="AD42" s="144"/>
    </row>
    <row r="43" spans="6:30" ht="15.75" thickBot="1" x14ac:dyDescent="0.3">
      <c r="F43" s="87" t="s">
        <v>79</v>
      </c>
      <c r="G43" s="141">
        <v>100</v>
      </c>
      <c r="H43" s="141">
        <v>100</v>
      </c>
      <c r="I43" s="82"/>
      <c r="J43" s="104">
        <f>SUM(G40:G47)</f>
        <v>500</v>
      </c>
      <c r="K43" s="105">
        <f>SUM(H40:H47)</f>
        <v>500</v>
      </c>
      <c r="L43" s="82"/>
      <c r="M43" s="82"/>
      <c r="N43" s="82"/>
      <c r="O43" s="115">
        <f>IF(W38+T39&gt;0,T43,T41)</f>
        <v>800</v>
      </c>
      <c r="Q43" s="118">
        <f>J45</f>
        <v>500</v>
      </c>
      <c r="R43" s="119">
        <f>K45</f>
        <v>500</v>
      </c>
      <c r="T43" s="118">
        <f>J63</f>
        <v>800</v>
      </c>
      <c r="U43" s="119">
        <f>K63</f>
        <v>800</v>
      </c>
      <c r="W43" s="115">
        <f>IF(W38+U39&gt;0,U43,U41)</f>
        <v>800</v>
      </c>
      <c r="Y43" s="90" t="s">
        <v>78</v>
      </c>
      <c r="Z43" s="123" t="s">
        <v>78</v>
      </c>
      <c r="AD43" s="144"/>
    </row>
    <row r="44" spans="6:30" ht="15.75" thickBot="1" x14ac:dyDescent="0.3">
      <c r="F44" s="87" t="s">
        <v>44</v>
      </c>
      <c r="G44" s="141">
        <v>100</v>
      </c>
      <c r="H44" s="141">
        <v>100</v>
      </c>
      <c r="I44" s="82"/>
      <c r="J44" s="113" t="s">
        <v>9</v>
      </c>
      <c r="K44" s="114" t="s">
        <v>9</v>
      </c>
      <c r="L44" s="76"/>
      <c r="M44" s="76"/>
      <c r="N44" s="76"/>
      <c r="O44" s="109"/>
      <c r="P44" s="121"/>
      <c r="Q44" s="121"/>
      <c r="R44" s="121"/>
      <c r="S44" s="121"/>
      <c r="T44" s="121"/>
      <c r="U44" s="121"/>
      <c r="V44" s="121"/>
      <c r="W44" s="121"/>
      <c r="X44" s="121"/>
      <c r="Y44" s="99">
        <f>IF(C15+C16&gt;0,1,0)</f>
        <v>0</v>
      </c>
      <c r="Z44" s="124">
        <f>IF(C15+C16&gt;0,1,0)</f>
        <v>0</v>
      </c>
      <c r="AD44" s="144"/>
    </row>
    <row r="45" spans="6:30" ht="15.75" thickBot="1" x14ac:dyDescent="0.3">
      <c r="F45" s="193"/>
      <c r="G45" s="168"/>
      <c r="H45" s="168"/>
      <c r="I45" s="82"/>
      <c r="J45" s="118">
        <f>MIN(G40:G47)*COUNT(G40:G47)</f>
        <v>500</v>
      </c>
      <c r="K45" s="119">
        <f>MIN(H40:H47)*COUNT(H40:H47)</f>
        <v>500</v>
      </c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D45" s="144"/>
    </row>
    <row r="46" spans="6:30" x14ac:dyDescent="0.25">
      <c r="F46" s="194"/>
      <c r="G46" s="169"/>
      <c r="H46" s="169"/>
      <c r="I46" s="82"/>
      <c r="J46" s="76"/>
      <c r="K46" s="76"/>
      <c r="O46" s="162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D46" s="144"/>
    </row>
    <row r="47" spans="6:30" ht="15.75" thickBot="1" x14ac:dyDescent="0.3">
      <c r="F47" s="195"/>
      <c r="G47" s="170"/>
      <c r="H47" s="170"/>
      <c r="J47" s="76"/>
      <c r="K47" s="76"/>
      <c r="AD47" s="144"/>
    </row>
    <row r="48" spans="6:30" x14ac:dyDescent="0.25">
      <c r="F48" s="79" t="s">
        <v>45</v>
      </c>
      <c r="G48" s="80"/>
      <c r="H48" s="80"/>
      <c r="J48" s="83" t="s">
        <v>64</v>
      </c>
      <c r="K48" s="84" t="s">
        <v>66</v>
      </c>
      <c r="AD48" s="144"/>
    </row>
    <row r="49" spans="6:30" x14ac:dyDescent="0.25">
      <c r="F49" s="87" t="s">
        <v>46</v>
      </c>
      <c r="G49" s="141">
        <v>100</v>
      </c>
      <c r="H49" s="141">
        <v>100</v>
      </c>
      <c r="J49" s="88" t="s">
        <v>65</v>
      </c>
      <c r="K49" s="89" t="s">
        <v>65</v>
      </c>
      <c r="AD49" s="144"/>
    </row>
    <row r="50" spans="6:30" x14ac:dyDescent="0.25">
      <c r="F50" s="87" t="s">
        <v>47</v>
      </c>
      <c r="G50" s="141">
        <v>100</v>
      </c>
      <c r="H50" s="141">
        <v>100</v>
      </c>
      <c r="J50" s="97">
        <f>IF(IF(COUNTIF(G49:G56,"=25")&gt;0,1,0)+IF(COUNTIF(G49:G56,"=50")&gt;0,1,0)+IF(COUNT(G49:G56)&gt;0,IF(COUNTIF(G49:G56,"&gt;0")=COUNTIF(G49:G56,"=75"),1,0),0)&gt;0,1,0)</f>
        <v>0</v>
      </c>
      <c r="K50" s="98">
        <f>IF(IF(COUNTIF(H49:H56,"=25")&gt;0,1,0)+IF(COUNTIF(H49:H56,"=50")&gt;0,1,0)+IF(COUNT(H49:H56)&gt;0,IF(COUNTIF(H49:H56,"&gt;0")=COUNTIF(H49:H56,"=75"),1,0),0)&gt;0,1,0)</f>
        <v>0</v>
      </c>
      <c r="AD50" s="144"/>
    </row>
    <row r="51" spans="6:30" x14ac:dyDescent="0.25">
      <c r="F51" s="87" t="s">
        <v>48</v>
      </c>
      <c r="G51" s="141">
        <v>100</v>
      </c>
      <c r="H51" s="141">
        <v>100</v>
      </c>
      <c r="J51" s="104" t="s">
        <v>8</v>
      </c>
      <c r="K51" s="105" t="s">
        <v>8</v>
      </c>
    </row>
    <row r="52" spans="6:30" x14ac:dyDescent="0.25">
      <c r="F52" s="87" t="s">
        <v>49</v>
      </c>
      <c r="G52" s="141">
        <v>100</v>
      </c>
      <c r="H52" s="141">
        <v>100</v>
      </c>
      <c r="J52" s="104">
        <f>SUM(G49:G56)</f>
        <v>500</v>
      </c>
      <c r="K52" s="105">
        <f>SUM(H49:H56)</f>
        <v>500</v>
      </c>
    </row>
    <row r="53" spans="6:30" x14ac:dyDescent="0.25">
      <c r="F53" s="87" t="s">
        <v>50</v>
      </c>
      <c r="G53" s="141">
        <v>100</v>
      </c>
      <c r="H53" s="141">
        <v>100</v>
      </c>
      <c r="J53" s="113" t="s">
        <v>9</v>
      </c>
      <c r="K53" s="114" t="s">
        <v>9</v>
      </c>
    </row>
    <row r="54" spans="6:30" ht="15.75" thickBot="1" x14ac:dyDescent="0.3">
      <c r="F54" s="193"/>
      <c r="G54" s="168"/>
      <c r="H54" s="168"/>
      <c r="J54" s="118">
        <f>MIN(G49:G56)*COUNT(G49:G56)</f>
        <v>500</v>
      </c>
      <c r="K54" s="119">
        <f>MIN(H49:H56)*COUNT(H49:H56)</f>
        <v>500</v>
      </c>
    </row>
    <row r="55" spans="6:30" x14ac:dyDescent="0.25">
      <c r="F55" s="194"/>
      <c r="G55" s="169"/>
      <c r="H55" s="169"/>
      <c r="J55" s="76"/>
      <c r="K55" s="76"/>
    </row>
    <row r="56" spans="6:30" ht="15.75" thickBot="1" x14ac:dyDescent="0.3">
      <c r="F56" s="195"/>
      <c r="G56" s="170"/>
      <c r="H56" s="170"/>
      <c r="J56" s="76"/>
      <c r="K56" s="76"/>
    </row>
    <row r="57" spans="6:30" x14ac:dyDescent="0.25">
      <c r="F57" s="79" t="s">
        <v>51</v>
      </c>
      <c r="G57" s="80"/>
      <c r="H57" s="80"/>
      <c r="J57" s="83" t="s">
        <v>64</v>
      </c>
      <c r="K57" s="84" t="s">
        <v>66</v>
      </c>
    </row>
    <row r="58" spans="6:30" x14ac:dyDescent="0.25">
      <c r="F58" s="87" t="s">
        <v>52</v>
      </c>
      <c r="G58" s="141">
        <v>100</v>
      </c>
      <c r="H58" s="141">
        <v>100</v>
      </c>
      <c r="J58" s="88" t="s">
        <v>65</v>
      </c>
      <c r="K58" s="89" t="s">
        <v>65</v>
      </c>
    </row>
    <row r="59" spans="6:30" x14ac:dyDescent="0.25">
      <c r="F59" s="87" t="s">
        <v>53</v>
      </c>
      <c r="G59" s="141">
        <v>100</v>
      </c>
      <c r="H59" s="141">
        <v>100</v>
      </c>
      <c r="J59" s="97">
        <f>IF(IF(COUNTIF(G58:G65,"=25")&gt;0,1,0)+IF(COUNTIF(G58:G65,"=50")&gt;0,1,0)+IF(COUNT(G58:G65)&gt;0,IF(COUNTIF(G58:G65,"&gt;0")=COUNTIF(G58:G65,"=75"),1,0),0)&gt;0,1,0)</f>
        <v>0</v>
      </c>
      <c r="K59" s="98">
        <f>IF(IF(COUNTIF(H58:H65,"=25")&gt;0,1,0)+IF(COUNTIF(H58:H65,"=50")&gt;0,1,0)+IF(COUNT(H58:H65)&gt;0,IF(COUNTIF(H58:H65,"&gt;0")=COUNTIF(H58:H65,"=75"),1,0),0)&gt;0,1,0)</f>
        <v>0</v>
      </c>
    </row>
    <row r="60" spans="6:30" x14ac:dyDescent="0.25">
      <c r="F60" s="87" t="s">
        <v>54</v>
      </c>
      <c r="G60" s="141">
        <v>100</v>
      </c>
      <c r="H60" s="141">
        <v>100</v>
      </c>
      <c r="J60" s="104" t="s">
        <v>8</v>
      </c>
      <c r="K60" s="105" t="s">
        <v>8</v>
      </c>
    </row>
    <row r="61" spans="6:30" x14ac:dyDescent="0.25">
      <c r="F61" s="87" t="s">
        <v>55</v>
      </c>
      <c r="G61" s="141">
        <v>100</v>
      </c>
      <c r="H61" s="141">
        <v>100</v>
      </c>
      <c r="J61" s="104">
        <f>SUM(G58:G65)</f>
        <v>800</v>
      </c>
      <c r="K61" s="105">
        <f>SUM(H58:H65)</f>
        <v>800</v>
      </c>
    </row>
    <row r="62" spans="6:30" x14ac:dyDescent="0.25">
      <c r="F62" s="87" t="s">
        <v>56</v>
      </c>
      <c r="G62" s="141">
        <v>100</v>
      </c>
      <c r="H62" s="141">
        <v>100</v>
      </c>
      <c r="J62" s="113" t="s">
        <v>9</v>
      </c>
      <c r="K62" s="114" t="s">
        <v>9</v>
      </c>
      <c r="L62" s="76"/>
      <c r="M62" s="76"/>
      <c r="N62" s="76"/>
      <c r="O62" s="76"/>
    </row>
    <row r="63" spans="6:30" ht="15.75" thickBot="1" x14ac:dyDescent="0.3">
      <c r="F63" s="87" t="s">
        <v>57</v>
      </c>
      <c r="G63" s="141">
        <v>100</v>
      </c>
      <c r="H63" s="141">
        <v>100</v>
      </c>
      <c r="J63" s="118">
        <f>MIN(G58:G65)*COUNT(G58:G65)</f>
        <v>800</v>
      </c>
      <c r="K63" s="119">
        <f>MIN(H58:H65)*COUNT(H58:H65)</f>
        <v>800</v>
      </c>
      <c r="L63" s="76"/>
      <c r="M63" s="76"/>
      <c r="N63" s="76"/>
      <c r="O63" s="76"/>
    </row>
    <row r="64" spans="6:30" x14ac:dyDescent="0.25">
      <c r="F64" s="87" t="s">
        <v>58</v>
      </c>
      <c r="G64" s="141">
        <v>100</v>
      </c>
      <c r="H64" s="141">
        <v>100</v>
      </c>
      <c r="J64" s="76"/>
      <c r="K64" s="76"/>
      <c r="L64" s="76"/>
      <c r="M64" s="76"/>
      <c r="N64" s="76"/>
      <c r="O64" s="76"/>
    </row>
    <row r="65" spans="6:15" ht="15.75" thickBot="1" x14ac:dyDescent="0.3">
      <c r="F65" s="136" t="s">
        <v>59</v>
      </c>
      <c r="G65" s="141">
        <v>100</v>
      </c>
      <c r="H65" s="141">
        <v>100</v>
      </c>
      <c r="J65" s="76"/>
      <c r="K65" s="76"/>
    </row>
    <row r="67" spans="6:15" x14ac:dyDescent="0.25">
      <c r="L67" s="76"/>
      <c r="M67" s="76"/>
      <c r="N67" s="76"/>
      <c r="O67" s="76"/>
    </row>
    <row r="68" spans="6:15" x14ac:dyDescent="0.25">
      <c r="L68" s="76"/>
      <c r="M68" s="76"/>
      <c r="N68" s="76"/>
      <c r="O68" s="76"/>
    </row>
    <row r="69" spans="6:15" x14ac:dyDescent="0.25">
      <c r="L69" s="76"/>
      <c r="M69" s="76"/>
      <c r="N69" s="76"/>
      <c r="O69" s="76"/>
    </row>
    <row r="70" spans="6:15" x14ac:dyDescent="0.25">
      <c r="L70" s="76"/>
      <c r="M70" s="76"/>
      <c r="N70" s="76"/>
      <c r="O70" s="76"/>
    </row>
    <row r="71" spans="6:15" x14ac:dyDescent="0.25">
      <c r="L71" s="76"/>
      <c r="M71" s="76"/>
      <c r="N71" s="76"/>
      <c r="O71" s="76"/>
    </row>
    <row r="72" spans="6:15" x14ac:dyDescent="0.25">
      <c r="L72" s="76"/>
      <c r="M72" s="76"/>
      <c r="N72" s="76"/>
      <c r="O72" s="76"/>
    </row>
    <row r="73" spans="6:15" x14ac:dyDescent="0.25">
      <c r="L73" s="76"/>
      <c r="M73" s="76"/>
      <c r="N73" s="76"/>
      <c r="O73" s="76"/>
    </row>
    <row r="74" spans="6:15" x14ac:dyDescent="0.25">
      <c r="L74" s="76"/>
      <c r="M74" s="76"/>
      <c r="N74" s="76"/>
      <c r="O74" s="76"/>
    </row>
    <row r="75" spans="6:15" x14ac:dyDescent="0.25">
      <c r="L75" s="76"/>
      <c r="M75" s="76"/>
      <c r="N75" s="76"/>
      <c r="O75" s="76"/>
    </row>
    <row r="76" spans="6:15" x14ac:dyDescent="0.25">
      <c r="L76" s="76"/>
      <c r="M76" s="76"/>
      <c r="N76" s="76"/>
      <c r="O76" s="76"/>
    </row>
    <row r="79" spans="6:15" x14ac:dyDescent="0.25">
      <c r="L79" s="76"/>
      <c r="M79" s="76"/>
      <c r="N79" s="76"/>
      <c r="O79" s="76"/>
    </row>
    <row r="80" spans="6:15" x14ac:dyDescent="0.25">
      <c r="J80" s="76"/>
      <c r="K80" s="76"/>
      <c r="L80" s="76"/>
      <c r="M80" s="76"/>
      <c r="N80" s="76"/>
      <c r="O80" s="76"/>
    </row>
    <row r="81" spans="7:15" x14ac:dyDescent="0.25">
      <c r="J81" s="76"/>
      <c r="K81" s="76"/>
      <c r="L81" s="76"/>
      <c r="M81" s="76"/>
      <c r="N81" s="76"/>
      <c r="O81" s="76"/>
    </row>
    <row r="82" spans="7:15" x14ac:dyDescent="0.25">
      <c r="J82" s="76"/>
      <c r="K82" s="76"/>
      <c r="L82" s="76"/>
      <c r="M82" s="76"/>
      <c r="N82" s="76"/>
      <c r="O82" s="76"/>
    </row>
    <row r="83" spans="7:15" x14ac:dyDescent="0.25">
      <c r="J83" s="76"/>
      <c r="K83" s="76"/>
      <c r="L83" s="76"/>
      <c r="M83" s="76"/>
      <c r="N83" s="76"/>
      <c r="O83" s="76"/>
    </row>
    <row r="84" spans="7:15" x14ac:dyDescent="0.25">
      <c r="J84" s="76"/>
      <c r="K84" s="76"/>
      <c r="L84" s="76"/>
      <c r="M84" s="76"/>
      <c r="N84" s="76"/>
      <c r="O84" s="76"/>
    </row>
    <row r="85" spans="7:15" x14ac:dyDescent="0.25">
      <c r="J85" s="76"/>
      <c r="K85" s="76"/>
      <c r="L85" s="76"/>
      <c r="M85" s="76"/>
      <c r="N85" s="76"/>
      <c r="O85" s="76"/>
    </row>
    <row r="86" spans="7:15" x14ac:dyDescent="0.25">
      <c r="J86" s="76"/>
      <c r="K86" s="76"/>
      <c r="L86" s="76"/>
      <c r="M86" s="76"/>
      <c r="N86" s="76"/>
      <c r="O86" s="76"/>
    </row>
    <row r="87" spans="7:15" x14ac:dyDescent="0.25">
      <c r="J87" s="76"/>
      <c r="K87" s="76"/>
      <c r="L87" s="76"/>
      <c r="M87" s="76"/>
      <c r="N87" s="76"/>
      <c r="O87" s="76"/>
    </row>
    <row r="89" spans="7:15" x14ac:dyDescent="0.25">
      <c r="G89" s="162"/>
      <c r="H89" s="162"/>
    </row>
  </sheetData>
  <sheetProtection algorithmName="SHA-512" hashValue="ugqfmn5hqeAJUmtD+C1U/bC9dHUOjkite6NAunBfAWvqc7crvInzACcIjw9qoHTUm7IuOL2YZOroBG45tkpVwg==" saltValue="CDmm832pgZuhJknfkdy3Kw==" spinCount="100000" sheet="1" objects="1" scenarios="1"/>
  <mergeCells count="42">
    <mergeCell ref="F54:F56"/>
    <mergeCell ref="F45:F47"/>
    <mergeCell ref="G6:G11"/>
    <mergeCell ref="G45:G47"/>
    <mergeCell ref="B25:C25"/>
    <mergeCell ref="B26:C26"/>
    <mergeCell ref="F18:F20"/>
    <mergeCell ref="F6:F11"/>
    <mergeCell ref="B19:C19"/>
    <mergeCell ref="B22:C22"/>
    <mergeCell ref="B23:C23"/>
    <mergeCell ref="B24:C24"/>
    <mergeCell ref="B31:C31"/>
    <mergeCell ref="B2:D2"/>
    <mergeCell ref="B3:B4"/>
    <mergeCell ref="C3:D3"/>
    <mergeCell ref="AD7:AD18"/>
    <mergeCell ref="AD31:AD36"/>
    <mergeCell ref="AD3:AD5"/>
    <mergeCell ref="AD20:AD29"/>
    <mergeCell ref="B27:C27"/>
    <mergeCell ref="F2:H2"/>
    <mergeCell ref="B28:C28"/>
    <mergeCell ref="B29:C29"/>
    <mergeCell ref="B30:C30"/>
    <mergeCell ref="H6:H11"/>
    <mergeCell ref="G18:G20"/>
    <mergeCell ref="B20:C20"/>
    <mergeCell ref="B21:C21"/>
    <mergeCell ref="G89:H89"/>
    <mergeCell ref="O3:Z3"/>
    <mergeCell ref="O14:Z14"/>
    <mergeCell ref="O25:Z25"/>
    <mergeCell ref="O36:Z36"/>
    <mergeCell ref="O12:Z13"/>
    <mergeCell ref="O23:Z24"/>
    <mergeCell ref="O45:Z46"/>
    <mergeCell ref="O34:Z35"/>
    <mergeCell ref="H18:H20"/>
    <mergeCell ref="H45:H47"/>
    <mergeCell ref="G54:G56"/>
    <mergeCell ref="H54:H56"/>
  </mergeCells>
  <conditionalFormatting sqref="D20:D23">
    <cfRule type="cellIs" dxfId="4" priority="1" operator="equal">
      <formula>0</formula>
    </cfRule>
    <cfRule type="containsText" dxfId="3" priority="2" operator="containsText" text="Insuficiente">
      <formula>NOT(ISERROR(SEARCH("Insuficiente",D20)))</formula>
    </cfRule>
    <cfRule type="containsText" dxfId="2" priority="3" operator="containsText" text="Leve">
      <formula>NOT(ISERROR(SEARCH("Leve",D20)))</formula>
    </cfRule>
    <cfRule type="containsText" dxfId="1" priority="4" operator="containsText" text="Moderada">
      <formula>NOT(ISERROR(SEARCH("Moderada",D20)))</formula>
    </cfRule>
    <cfRule type="containsText" dxfId="0" priority="5" operator="containsText" text="Grave">
      <formula>NOT(ISERROR(SEARCH("Grave",D20)))</formula>
    </cfRule>
  </conditionalFormatting>
  <dataValidations disablePrompts="1" count="3">
    <dataValidation type="list" allowBlank="1" showDropDown="1" showErrorMessage="1" errorTitle="Valor Inválido" error="Os valores aceitos são 0 e 1:_x000a_0 - Não apresenta essa deficiência_x000a_1 - Deficiência apresentada." sqref="B5 B8 B11 B14" xr:uid="{00000000-0002-0000-0100-000000000000}">
      <formula1>$AB$6:$AB$7</formula1>
    </dataValidation>
    <dataValidation type="list" allowBlank="1" showDropDown="1" showErrorMessage="1" errorTitle="Valor Inválido" error="Os valores aceitos são 0 e 1:_x000a_0 - Não apresenta essa característica_x000a_1 - Característica apresentada._x000a_OBS.: Apenas para a deficiência marcada com 1." sqref="C6:C7 C9:C10 C12:C13 C15:C16" xr:uid="{00000000-0002-0000-0100-000001000000}">
      <formula1>$AB$6:$AB$7</formula1>
    </dataValidation>
    <dataValidation type="list" allowBlank="1" showDropDown="1" showErrorMessage="1" errorTitle="Valor inválido" error="Preencher com 25; 50; 75 ou 100._x000a_Conforme listagem à direita." sqref="G4:H5 G13:H17 G40:H44 G49:H53 G31:H38 G58:H65 G22:H29" xr:uid="{00000000-0002-0000-0100-000002000000}">
      <formula1>$AB$8:$AB$11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IFBra-Fuzzy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 Caldeira Reis</dc:creator>
  <cp:lastModifiedBy>Mauri Caldeira Reis</cp:lastModifiedBy>
  <dcterms:created xsi:type="dcterms:W3CDTF">2019-01-29T15:32:45Z</dcterms:created>
  <dcterms:modified xsi:type="dcterms:W3CDTF">2022-04-01T14:44:28Z</dcterms:modified>
</cp:coreProperties>
</file>