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1080" windowWidth="20730" windowHeight="11040" tabRatio="722" firstSheet="4" activeTab="11"/>
  </bookViews>
  <sheets>
    <sheet name="ANEXO I - TAB 1 -TRF1" sheetId="14" r:id="rId1"/>
    <sheet name="ANEXO I - TAB 1-SEÇÕES 1" sheetId="13" r:id="rId2"/>
    <sheet name="ANEXO I - TAB 2" sheetId="2" r:id="rId3"/>
    <sheet name="ANEXO I - TAB 3" sheetId="3" state="hidden" r:id="rId4"/>
    <sheet name="ANEXO II - TAB 1" sheetId="4" r:id="rId5"/>
    <sheet name="ANEXO II - TAB 2" sheetId="5" r:id="rId6"/>
    <sheet name="ANEXO II - TAB 3" sheetId="6" state="hidden" r:id="rId7"/>
    <sheet name="ANEXO III - TAB 1- TRF1" sheetId="15" r:id="rId8"/>
    <sheet name="ANEXO III - TAB 1-SECÕES 1" sheetId="7" r:id="rId9"/>
    <sheet name="ANEXO IV - TAB 1" sheetId="8" r:id="rId10"/>
    <sheet name="ANEXO V - TAB 1" sheetId="9" r:id="rId11"/>
    <sheet name="ANEXO VI - TAB 1" sheetId="10" r:id="rId12"/>
    <sheet name="ANEXO VI - TAB 2" sheetId="11" state="hidden" r:id="rId13"/>
  </sheets>
  <definedNames>
    <definedName name="_xlnm.Print_Titles" localSheetId="6">'ANEXO II - TAB 3'!$7:$9</definedName>
  </definedNames>
  <calcPr calcId="125725"/>
</workbook>
</file>

<file path=xl/calcChain.xml><?xml version="1.0" encoding="utf-8"?>
<calcChain xmlns="http://schemas.openxmlformats.org/spreadsheetml/2006/main">
  <c r="F39" i="15"/>
  <c r="C39"/>
  <c r="B39"/>
  <c r="E13"/>
  <c r="G13" s="1"/>
  <c r="E14"/>
  <c r="E15"/>
  <c r="E16"/>
  <c r="G16" s="1"/>
  <c r="E18"/>
  <c r="E19"/>
  <c r="G38"/>
  <c r="E38"/>
  <c r="E37"/>
  <c r="G37" s="1"/>
  <c r="G36"/>
  <c r="E36"/>
  <c r="E35"/>
  <c r="G35" s="1"/>
  <c r="G34"/>
  <c r="E34"/>
  <c r="E33"/>
  <c r="G33" s="1"/>
  <c r="G32"/>
  <c r="E32"/>
  <c r="E31"/>
  <c r="G31" s="1"/>
  <c r="G30"/>
  <c r="E30"/>
  <c r="E29"/>
  <c r="G29" s="1"/>
  <c r="G28"/>
  <c r="E28"/>
  <c r="E27"/>
  <c r="G27" s="1"/>
  <c r="G26"/>
  <c r="E26"/>
  <c r="E25"/>
  <c r="G25" s="1"/>
  <c r="G24"/>
  <c r="E24"/>
  <c r="E23"/>
  <c r="G23" s="1"/>
  <c r="G22"/>
  <c r="E22"/>
  <c r="E21"/>
  <c r="G21" s="1"/>
  <c r="G20"/>
  <c r="E20"/>
  <c r="E17"/>
  <c r="E12"/>
  <c r="G12" s="1"/>
  <c r="E10"/>
  <c r="G10" s="1"/>
  <c r="K50" i="13"/>
  <c r="J50"/>
  <c r="M36" i="14"/>
  <c r="M22"/>
  <c r="K50"/>
  <c r="L39"/>
  <c r="L43"/>
  <c r="L46"/>
  <c r="L49"/>
  <c r="L24"/>
  <c r="L30"/>
  <c r="L32"/>
  <c r="L34"/>
  <c r="L37"/>
  <c r="L10"/>
  <c r="L12"/>
  <c r="L14"/>
  <c r="L15"/>
  <c r="L16"/>
  <c r="L19"/>
  <c r="L20"/>
  <c r="F50"/>
  <c r="G39"/>
  <c r="I39" s="1"/>
  <c r="G42"/>
  <c r="I42" s="1"/>
  <c r="G44"/>
  <c r="I44" s="1"/>
  <c r="G45"/>
  <c r="I45" s="1"/>
  <c r="G46"/>
  <c r="I46" s="1"/>
  <c r="G48"/>
  <c r="I48" s="1"/>
  <c r="G49"/>
  <c r="I49" s="1"/>
  <c r="G13"/>
  <c r="I13" s="1"/>
  <c r="G15"/>
  <c r="G17"/>
  <c r="I17" s="1"/>
  <c r="G19"/>
  <c r="G21"/>
  <c r="I21" s="1"/>
  <c r="E22"/>
  <c r="L38" i="13"/>
  <c r="L41"/>
  <c r="L43"/>
  <c r="L45"/>
  <c r="L47"/>
  <c r="L48"/>
  <c r="J36"/>
  <c r="K36"/>
  <c r="L31"/>
  <c r="L34"/>
  <c r="L12"/>
  <c r="L17"/>
  <c r="L20"/>
  <c r="J22"/>
  <c r="L15"/>
  <c r="H50"/>
  <c r="H36"/>
  <c r="F50"/>
  <c r="G43"/>
  <c r="G47"/>
  <c r="F36"/>
  <c r="G29"/>
  <c r="F22"/>
  <c r="G21"/>
  <c r="I21" s="1"/>
  <c r="G48"/>
  <c r="I48" s="1"/>
  <c r="G30"/>
  <c r="G34"/>
  <c r="M50" i="14"/>
  <c r="J50"/>
  <c r="H50"/>
  <c r="E50"/>
  <c r="L48"/>
  <c r="L47"/>
  <c r="G47"/>
  <c r="L45"/>
  <c r="L44"/>
  <c r="G43"/>
  <c r="L42"/>
  <c r="L41"/>
  <c r="G41"/>
  <c r="I41" s="1"/>
  <c r="L40"/>
  <c r="G40"/>
  <c r="I40" s="1"/>
  <c r="G38"/>
  <c r="I38" s="1"/>
  <c r="G37"/>
  <c r="I37" s="1"/>
  <c r="J36"/>
  <c r="H36"/>
  <c r="F36"/>
  <c r="E36"/>
  <c r="L35"/>
  <c r="G35"/>
  <c r="I35" s="1"/>
  <c r="G34"/>
  <c r="I34" s="1"/>
  <c r="L33"/>
  <c r="G33"/>
  <c r="I33" s="1"/>
  <c r="G32"/>
  <c r="I32" s="1"/>
  <c r="L31"/>
  <c r="G31"/>
  <c r="G30"/>
  <c r="I30" s="1"/>
  <c r="L29"/>
  <c r="G29"/>
  <c r="L28"/>
  <c r="G28"/>
  <c r="I28" s="1"/>
  <c r="L27"/>
  <c r="G27"/>
  <c r="L26"/>
  <c r="G26"/>
  <c r="I26" s="1"/>
  <c r="L25"/>
  <c r="G25"/>
  <c r="G24"/>
  <c r="I24" s="1"/>
  <c r="L23"/>
  <c r="G23"/>
  <c r="I23" s="1"/>
  <c r="K22"/>
  <c r="J22"/>
  <c r="H22"/>
  <c r="F22"/>
  <c r="L21"/>
  <c r="G20"/>
  <c r="I20" s="1"/>
  <c r="L18"/>
  <c r="G18"/>
  <c r="I18" s="1"/>
  <c r="L17"/>
  <c r="G16"/>
  <c r="I16" s="1"/>
  <c r="G14"/>
  <c r="I14" s="1"/>
  <c r="L13"/>
  <c r="G12"/>
  <c r="I12" s="1"/>
  <c r="L11"/>
  <c r="G10"/>
  <c r="I10" s="1"/>
  <c r="L9"/>
  <c r="G9"/>
  <c r="I9" s="1"/>
  <c r="M50" i="13"/>
  <c r="E50"/>
  <c r="L49"/>
  <c r="L46"/>
  <c r="G46"/>
  <c r="I46" s="1"/>
  <c r="G45"/>
  <c r="I45" s="1"/>
  <c r="L44"/>
  <c r="I44"/>
  <c r="G44"/>
  <c r="L42"/>
  <c r="G42"/>
  <c r="I42" s="1"/>
  <c r="G41"/>
  <c r="I41" s="1"/>
  <c r="L40"/>
  <c r="G40"/>
  <c r="I40" s="1"/>
  <c r="G38"/>
  <c r="I38" s="1"/>
  <c r="L37"/>
  <c r="G37"/>
  <c r="M36"/>
  <c r="E36"/>
  <c r="L35"/>
  <c r="G35"/>
  <c r="I35" s="1"/>
  <c r="L33"/>
  <c r="L32"/>
  <c r="G32"/>
  <c r="I32" s="1"/>
  <c r="L30"/>
  <c r="L29"/>
  <c r="L28"/>
  <c r="G28"/>
  <c r="I28" s="1"/>
  <c r="L27"/>
  <c r="G27"/>
  <c r="L26"/>
  <c r="G26"/>
  <c r="I26" s="1"/>
  <c r="L25"/>
  <c r="L24"/>
  <c r="G24"/>
  <c r="I24" s="1"/>
  <c r="L23"/>
  <c r="G23"/>
  <c r="M22"/>
  <c r="K22"/>
  <c r="H22"/>
  <c r="L21"/>
  <c r="G20"/>
  <c r="L18"/>
  <c r="G18"/>
  <c r="I18" s="1"/>
  <c r="G17"/>
  <c r="I17" s="1"/>
  <c r="L16"/>
  <c r="G16"/>
  <c r="L14"/>
  <c r="G14"/>
  <c r="I14" s="1"/>
  <c r="L13"/>
  <c r="G13"/>
  <c r="I13" s="1"/>
  <c r="I12"/>
  <c r="G12"/>
  <c r="L10"/>
  <c r="G10"/>
  <c r="I10" s="1"/>
  <c r="L9"/>
  <c r="G17" i="15" l="1"/>
  <c r="G19"/>
  <c r="G18"/>
  <c r="G15"/>
  <c r="G14"/>
  <c r="E11"/>
  <c r="E39" s="1"/>
  <c r="D39"/>
  <c r="G11"/>
  <c r="I47" i="14"/>
  <c r="I31"/>
  <c r="I27"/>
  <c r="I36" s="1"/>
  <c r="M51"/>
  <c r="L38"/>
  <c r="L50" s="1"/>
  <c r="L36"/>
  <c r="K36"/>
  <c r="K51" s="1"/>
  <c r="J51"/>
  <c r="L22"/>
  <c r="I43"/>
  <c r="I50" s="1"/>
  <c r="H51"/>
  <c r="I25"/>
  <c r="I29"/>
  <c r="I19"/>
  <c r="I15"/>
  <c r="F51"/>
  <c r="E51"/>
  <c r="G11"/>
  <c r="I11" s="1"/>
  <c r="M51" i="13"/>
  <c r="L39"/>
  <c r="L50" s="1"/>
  <c r="K51"/>
  <c r="L36"/>
  <c r="J51"/>
  <c r="L19"/>
  <c r="L11"/>
  <c r="I47"/>
  <c r="I43"/>
  <c r="H51"/>
  <c r="I27"/>
  <c r="I34"/>
  <c r="I30"/>
  <c r="I29"/>
  <c r="I16"/>
  <c r="I20"/>
  <c r="G39"/>
  <c r="I39" s="1"/>
  <c r="G49"/>
  <c r="I49" s="1"/>
  <c r="G33"/>
  <c r="I33" s="1"/>
  <c r="G25"/>
  <c r="I25" s="1"/>
  <c r="G31"/>
  <c r="I31" s="1"/>
  <c r="F51"/>
  <c r="G19"/>
  <c r="I19" s="1"/>
  <c r="G15"/>
  <c r="I15" s="1"/>
  <c r="G11"/>
  <c r="I11" s="1"/>
  <c r="I37"/>
  <c r="G22" i="14"/>
  <c r="G36"/>
  <c r="G50"/>
  <c r="E22" i="13"/>
  <c r="E51" s="1"/>
  <c r="G9"/>
  <c r="I23"/>
  <c r="G39" i="15" l="1"/>
  <c r="L22" i="13"/>
  <c r="G50"/>
  <c r="G36"/>
  <c r="L51" i="14"/>
  <c r="I22"/>
  <c r="I51" s="1"/>
  <c r="L51" i="13"/>
  <c r="I50"/>
  <c r="I36"/>
  <c r="G22"/>
  <c r="G51" s="1"/>
  <c r="G51" i="14"/>
  <c r="I9" i="13"/>
  <c r="I22" s="1"/>
  <c r="I51" l="1"/>
  <c r="W14" i="4" l="1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P14"/>
  <c r="P15"/>
  <c r="P16"/>
  <c r="P17"/>
  <c r="P18"/>
  <c r="P19"/>
  <c r="P20"/>
  <c r="P21"/>
  <c r="P22"/>
  <c r="P23"/>
  <c r="P24"/>
  <c r="P25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G14"/>
  <c r="G15"/>
  <c r="G16"/>
  <c r="G17"/>
  <c r="I17" s="1"/>
  <c r="G18"/>
  <c r="G19"/>
  <c r="G20"/>
  <c r="G21"/>
  <c r="I21" s="1"/>
  <c r="G22"/>
  <c r="G23"/>
  <c r="G24"/>
  <c r="G25"/>
  <c r="G26"/>
  <c r="G27"/>
  <c r="I27" s="1"/>
  <c r="G28"/>
  <c r="G29"/>
  <c r="I29" s="1"/>
  <c r="G30"/>
  <c r="G31"/>
  <c r="G32"/>
  <c r="G33"/>
  <c r="G34"/>
  <c r="G35"/>
  <c r="G36"/>
  <c r="I36" s="1"/>
  <c r="G37"/>
  <c r="I37" s="1"/>
  <c r="G38"/>
  <c r="G39"/>
  <c r="G40"/>
  <c r="G41"/>
  <c r="I41" s="1"/>
  <c r="G42"/>
  <c r="G43"/>
  <c r="G44"/>
  <c r="I44" s="1"/>
  <c r="G45"/>
  <c r="I45" s="1"/>
  <c r="G46"/>
  <c r="G47"/>
  <c r="G48"/>
  <c r="I48" s="1"/>
  <c r="G49"/>
  <c r="I49" s="1"/>
  <c r="G50"/>
  <c r="G51"/>
  <c r="G13"/>
  <c r="I20"/>
  <c r="I43"/>
  <c r="I18"/>
  <c r="I34"/>
  <c r="I42"/>
  <c r="I24"/>
  <c r="I25"/>
  <c r="I26"/>
  <c r="I50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L40" s="1"/>
  <c r="F41"/>
  <c r="F42"/>
  <c r="F43"/>
  <c r="F44"/>
  <c r="F45"/>
  <c r="F46"/>
  <c r="F47"/>
  <c r="F48"/>
  <c r="L48" s="1"/>
  <c r="F49"/>
  <c r="F50"/>
  <c r="F51"/>
  <c r="F13"/>
  <c r="O13" s="1"/>
  <c r="U13"/>
  <c r="N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6"/>
  <c r="K17"/>
  <c r="K18"/>
  <c r="K22"/>
  <c r="K23"/>
  <c r="K24"/>
  <c r="K25"/>
  <c r="K26"/>
  <c r="K30"/>
  <c r="K31"/>
  <c r="K32"/>
  <c r="K33"/>
  <c r="K34"/>
  <c r="K38"/>
  <c r="K39"/>
  <c r="K40"/>
  <c r="K41"/>
  <c r="K42"/>
  <c r="K46"/>
  <c r="K47"/>
  <c r="K48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I16"/>
  <c r="I15"/>
  <c r="I19"/>
  <c r="I23"/>
  <c r="I31"/>
  <c r="I39"/>
  <c r="I40"/>
  <c r="I47"/>
  <c r="I14"/>
  <c r="I22"/>
  <c r="I30"/>
  <c r="I38"/>
  <c r="I46"/>
  <c r="J49" l="1"/>
  <c r="J41"/>
  <c r="J33"/>
  <c r="J25"/>
  <c r="J17"/>
  <c r="L45"/>
  <c r="L37"/>
  <c r="L29"/>
  <c r="L21"/>
  <c r="I51"/>
  <c r="J48"/>
  <c r="J40"/>
  <c r="J32"/>
  <c r="J24"/>
  <c r="J16"/>
  <c r="L44"/>
  <c r="L36"/>
  <c r="L28"/>
  <c r="L20"/>
  <c r="K37"/>
  <c r="K21"/>
  <c r="I33"/>
  <c r="K44"/>
  <c r="K28"/>
  <c r="I32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I13"/>
  <c r="R13"/>
  <c r="T13" s="1"/>
  <c r="P13"/>
  <c r="D39" i="7"/>
  <c r="F39"/>
  <c r="C39"/>
  <c r="B39"/>
  <c r="G11" i="2"/>
  <c r="G9"/>
  <c r="G10"/>
  <c r="D9" l="1"/>
  <c r="D10"/>
  <c r="D11"/>
  <c r="D12"/>
  <c r="G12" s="1"/>
  <c r="H12"/>
  <c r="D13"/>
  <c r="G13" s="1"/>
  <c r="H13"/>
  <c r="D14"/>
  <c r="G14" s="1"/>
  <c r="H14"/>
  <c r="D15"/>
  <c r="G15" s="1"/>
  <c r="H15"/>
  <c r="D16"/>
  <c r="G16" s="1"/>
  <c r="H16"/>
  <c r="D17"/>
  <c r="G17" s="1"/>
  <c r="H17"/>
  <c r="D18"/>
  <c r="G18" s="1"/>
  <c r="H18"/>
  <c r="D19"/>
  <c r="G19" s="1"/>
  <c r="H19"/>
  <c r="D20"/>
  <c r="G20" s="1"/>
  <c r="H20"/>
  <c r="D21"/>
  <c r="G21" s="1"/>
  <c r="H21"/>
  <c r="D22"/>
  <c r="G22" s="1"/>
  <c r="H22"/>
  <c r="D23"/>
  <c r="G23" s="1"/>
  <c r="H23"/>
  <c r="D24"/>
  <c r="G24" s="1"/>
  <c r="H24"/>
  <c r="D25"/>
  <c r="G25" s="1"/>
  <c r="H25"/>
  <c r="D26"/>
  <c r="G26" s="1"/>
  <c r="H26"/>
  <c r="D27"/>
  <c r="G27" s="1"/>
  <c r="H27"/>
  <c r="D28"/>
  <c r="G28" s="1"/>
  <c r="H28"/>
  <c r="D29"/>
  <c r="G29" s="1"/>
  <c r="H29"/>
  <c r="D30"/>
  <c r="G30" s="1"/>
  <c r="H30"/>
  <c r="D31"/>
  <c r="G31" s="1"/>
  <c r="H31"/>
  <c r="D32"/>
  <c r="G32" s="1"/>
  <c r="H32"/>
  <c r="D33"/>
  <c r="G33" s="1"/>
  <c r="H33"/>
  <c r="D34"/>
  <c r="G34" s="1"/>
  <c r="H34"/>
  <c r="D35"/>
  <c r="G35" s="1"/>
  <c r="H35"/>
  <c r="D36"/>
  <c r="G36" s="1"/>
  <c r="H36"/>
  <c r="D37"/>
  <c r="G37" s="1"/>
  <c r="H37"/>
  <c r="D38"/>
  <c r="G38" s="1"/>
  <c r="H38"/>
  <c r="B39"/>
  <c r="C39"/>
  <c r="E39"/>
  <c r="F39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I9" i="10"/>
  <c r="I10"/>
  <c r="I11"/>
  <c r="I12"/>
  <c r="I13"/>
  <c r="I14"/>
  <c r="I15"/>
  <c r="I16"/>
  <c r="I17"/>
  <c r="I18"/>
  <c r="I19"/>
  <c r="I20"/>
  <c r="C21"/>
  <c r="D21"/>
  <c r="E21"/>
  <c r="F21"/>
  <c r="G21"/>
  <c r="H21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G10" i="7" l="1"/>
  <c r="G39" s="1"/>
  <c r="E39"/>
  <c r="I21" i="10"/>
  <c r="J21" i="11"/>
  <c r="E35" i="3"/>
  <c r="H39" i="2"/>
  <c r="M21" i="11"/>
  <c r="H35" i="3"/>
  <c r="D39" i="2"/>
  <c r="G39"/>
</calcChain>
</file>

<file path=xl/sharedStrings.xml><?xml version="1.0" encoding="utf-8"?>
<sst xmlns="http://schemas.openxmlformats.org/spreadsheetml/2006/main" count="458" uniqueCount="219">
  <si>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</si>
  <si>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</si>
  <si>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</si>
  <si>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</si>
  <si>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</si>
  <si>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</si>
  <si>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</si>
  <si>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</si>
  <si>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</si>
  <si>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</si>
  <si>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</si>
  <si>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</si>
  <si>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</si>
  <si>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</si>
  <si>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</si>
  <si>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</si>
  <si>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</si>
  <si>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</si>
  <si>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</si>
  <si>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</si>
  <si>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</si>
  <si>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</si>
  <si>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</si>
  <si>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</si>
  <si>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</si>
  <si>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</si>
  <si>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</si>
  <si>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</si>
  <si>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</si>
  <si>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</si>
  <si>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</si>
  <si>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</si>
  <si>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</si>
  <si>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</si>
  <si>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</si>
  <si>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</si>
  <si>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</si>
  <si>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</si>
  <si>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</si>
  <si>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</si>
  <si>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</si>
  <si>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</si>
  <si>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</si>
  <si>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</si>
  <si>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</si>
  <si>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</si>
  <si>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</si>
  <si>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</si>
  <si>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</si>
  <si>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</si>
  <si>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</si>
  <si>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</si>
  <si>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</si>
  <si>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</si>
  <si>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</si>
  <si>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</si>
  <si>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</si>
  <si>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</si>
  <si>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</si>
  <si>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</si>
  <si>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</si>
  <si>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</si>
  <si>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</si>
  <si>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</si>
  <si>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</si>
  <si>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</si>
  <si>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</si>
  <si>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</si>
  <si>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</si>
  <si>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</si>
  <si>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</si>
  <si>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</si>
  <si>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</si>
  <si>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</si>
  <si>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</si>
  <si>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</si>
  <si>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</si>
  <si>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</si>
  <si>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</si>
  <si>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</si>
  <si>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</si>
  <si>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</si>
  <si>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</si>
  <si>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</si>
  <si>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</si>
  <si>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</si>
  <si>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</si>
  <si>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</si>
  <si>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</si>
  <si>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</si>
  <si>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</si>
  <si>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</si>
  <si>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</si>
  <si>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</si>
  <si>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</si>
  <si>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</si>
  <si>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</si>
  <si>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</si>
  <si>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</si>
  <si>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</si>
  <si>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</si>
  <si>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</si>
  <si>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</si>
  <si>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</si>
  <si>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</si>
  <si>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</si>
  <si>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</si>
  <si>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</si>
  <si>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</si>
  <si>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</si>
  <si>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</si>
  <si>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</si>
  <si>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</si>
  <si>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</si>
  <si>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</si>
  <si>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</si>
  <si>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</si>
  <si>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</si>
  <si>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</si>
  <si>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</si>
  <si>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</si>
  <si>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</si>
  <si>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</si>
  <si>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</si>
  <si>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</si>
  <si>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</si>
  <si>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</si>
  <si>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</si>
  <si>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</si>
  <si>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</si>
  <si>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</si>
  <si>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</si>
  <si>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</si>
  <si>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</si>
  <si>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</si>
  <si>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</si>
  <si>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</si>
  <si>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</si>
  <si>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</si>
  <si>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</si>
  <si>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</si>
  <si>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</si>
  <si>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</si>
  <si>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</si>
  <si>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</si>
  <si>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</si>
  <si>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</si>
  <si>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</si>
  <si>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</si>
  <si>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</si>
  <si>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</si>
  <si>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</si>
  <si>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</si>
  <si>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</si>
  <si>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</si>
  <si>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</si>
  <si>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</si>
  <si>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</si>
  <si>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</si>
  <si>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</si>
  <si>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</si>
  <si>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</si>
  <si>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</si>
  <si>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</si>
  <si>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</si>
  <si>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</si>
  <si>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</si>
  <si>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</si>
  <si>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</si>
  <si>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</si>
  <si>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</si>
  <si>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</si>
  <si>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</si>
  <si>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</si>
  <si>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</si>
  <si>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</si>
  <si>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</si>
  <si>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</si>
  <si>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</si>
  <si>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</si>
  <si>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</si>
  <si>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</si>
  <si>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</si>
  <si>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</si>
  <si>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</si>
  <si>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</si>
  <si>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</si>
  <si>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</si>
  <si>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</si>
  <si>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</si>
  <si>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</si>
  <si>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</si>
  <si>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</si>
  <si>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</si>
  <si>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</si>
  <si>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</si>
  <si>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TRIBUNAL REGIONAL FEDERAL DA  X REGIÃO</t>
  </si>
  <si>
    <t>SEÇÕES JUDICIÁRIAS DA X REGIÃO</t>
  </si>
  <si>
    <t>Total</t>
  </si>
  <si>
    <t>PODER/ÓRGÃO/UNIDADE: Tribunal e Seções Judiciárias da XXª Região</t>
  </si>
  <si>
    <t>GAJ                    113%</t>
  </si>
  <si>
    <t>Fonte: Lei 13.317/2016</t>
  </si>
  <si>
    <t>POSIÇÃO: AGOSTO/2017</t>
  </si>
  <si>
    <t>VIGÊNCIA: Junho/2017</t>
  </si>
  <si>
    <t>Fonte: Lei 13.091/2015 e Lei 11.143/2005</t>
  </si>
  <si>
    <t>POSIÇÃO: Agosto/2017</t>
  </si>
  <si>
    <t>PODER/ÓRGÃO/UNIDADE: Tribunal e Seções Judiciárias da 1ª Região</t>
  </si>
  <si>
    <t>ODER/ÓRGÃO/UNIDADE: Tribunal e Seções Judiciárias da 1ª Região</t>
  </si>
  <si>
    <t>PODER/ÓRGÃO: Tribunal Regional Federal e Seções Judiciárias da 1ª Região</t>
  </si>
  <si>
    <t xml:space="preserve">Resolução/CJF n. 004, de 14/03/2008 e Portaria Conjunta/CNJ n. 1, de  18/02/2016. </t>
  </si>
  <si>
    <t xml:space="preserve">Resolução/CJF n. 004, de 14/03/2008 e Portaria Conjunta/CNJ n. 1, de 18/02/2016. </t>
  </si>
  <si>
    <t>-</t>
  </si>
  <si>
    <t>Resolução/CJF n. 004, de 14/03/2008</t>
  </si>
  <si>
    <t>Portaria Presi 257, de 24/06/2015</t>
  </si>
  <si>
    <t>Resolução/CJF n. 002, de 20/02/2008 e Portaria/CJF 82, de 23/02/2016</t>
  </si>
  <si>
    <t>Fonte: Sistema de Benefícios da Justiça Federal - 1ª Região</t>
  </si>
  <si>
    <t>Fonte: Cadastro de Pessoal do Tribunal e Seccionais da 1ª Região</t>
  </si>
  <si>
    <t>Fonte: Assessoria da Masgistratura do TRF1ª Região</t>
  </si>
  <si>
    <t>12102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</si>
</sst>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</fills>
  <borders count="16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2" fillId="0" borderId="0" applyBorder="0" applyAlignment="0" applyProtection="0"/>
    <xf numFmtId="166" fontId="62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2" fillId="0" borderId="0" applyFill="0" applyBorder="0" applyAlignment="0" applyProtection="0"/>
    <xf numFmtId="0" fontId="62" fillId="0" borderId="0" applyFill="0" applyBorder="0" applyAlignment="0" applyProtection="0"/>
    <xf numFmtId="171" fontId="6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2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2" fillId="0" borderId="0"/>
    <xf numFmtId="0" fontId="62" fillId="0" borderId="0"/>
    <xf numFmtId="0" fontId="62" fillId="0" borderId="0"/>
    <xf numFmtId="0" fontId="34" fillId="0" borderId="0"/>
    <xf numFmtId="0" fontId="34" fillId="0" borderId="0"/>
    <xf numFmtId="0" fontId="62" fillId="0" borderId="0"/>
    <xf numFmtId="0" fontId="62" fillId="0" borderId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62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2" fillId="0" borderId="0"/>
    <xf numFmtId="9" fontId="62" fillId="0" borderId="0" applyFill="0" applyBorder="0" applyAlignment="0" applyProtection="0"/>
    <xf numFmtId="9" fontId="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 applyFill="0" applyBorder="0" applyAlignment="0" applyProtection="0"/>
    <xf numFmtId="166" fontId="2" fillId="0" borderId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166" fontId="62" fillId="0" borderId="0"/>
    <xf numFmtId="0" fontId="62" fillId="0" borderId="0"/>
    <xf numFmtId="166" fontId="62" fillId="0" borderId="0"/>
    <xf numFmtId="166" fontId="34" fillId="0" borderId="0"/>
    <xf numFmtId="166" fontId="6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2" fillId="0" borderId="0" applyFill="0" applyBorder="0" applyAlignment="0" applyProtection="0"/>
    <xf numFmtId="177" fontId="62" fillId="0" borderId="0" applyFill="0" applyBorder="0" applyAlignment="0" applyProtection="0"/>
    <xf numFmtId="166" fontId="62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65">
    <xf numFmtId="0" fontId="0" fillId="0" borderId="0" xfId="0"/>
    <xf numFmtId="0" fontId="52" fillId="0" borderId="0" xfId="0" applyFont="1" applyBorder="1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Border="1"/>
    <xf numFmtId="181" fontId="52" fillId="0" borderId="23" xfId="280" applyNumberFormat="1" applyFont="1" applyFill="1" applyBorder="1" applyAlignment="1" applyProtection="1">
      <alignment horizontal="center" wrapText="1"/>
    </xf>
    <xf numFmtId="181" fontId="52" fillId="0" borderId="19" xfId="280" applyNumberFormat="1" applyFont="1" applyFill="1" applyBorder="1" applyAlignment="1" applyProtection="1">
      <alignment horizont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181" fontId="52" fillId="8" borderId="24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0" fontId="52" fillId="0" borderId="0" xfId="0" applyFont="1" applyBorder="1" applyAlignment="1">
      <alignment vertical="center" wrapText="1"/>
    </xf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 applyBorder="1"/>
    <xf numFmtId="0" fontId="58" fillId="0" borderId="0" xfId="0" applyFont="1"/>
    <xf numFmtId="0" fontId="57" fillId="0" borderId="0" xfId="0" applyFont="1" applyBorder="1" applyAlignment="1"/>
    <xf numFmtId="0" fontId="54" fillId="0" borderId="0" xfId="0" applyFont="1" applyBorder="1" applyAlignment="1"/>
    <xf numFmtId="0" fontId="52" fillId="0" borderId="0" xfId="0" applyFont="1" applyBorder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Fill="1" applyBorder="1" applyAlignment="1">
      <alignment horizontal="justify" vertical="top" wrapText="1"/>
    </xf>
    <xf numFmtId="4" fontId="54" fillId="0" borderId="0" xfId="0" applyNumberFormat="1" applyFont="1" applyBorder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4" fillId="0" borderId="0" xfId="0" applyFont="1"/>
    <xf numFmtId="0" fontId="57" fillId="0" borderId="0" xfId="0" applyFont="1" applyBorder="1" applyAlignment="1">
      <alignment vertical="center" wrapText="1"/>
    </xf>
    <xf numFmtId="182" fontId="52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0" borderId="0" xfId="0" applyFont="1" applyBorder="1" applyAlignment="1"/>
    <xf numFmtId="0" fontId="53" fillId="8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181" fontId="53" fillId="8" borderId="17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181" fontId="53" fillId="8" borderId="20" xfId="280" applyNumberFormat="1" applyFont="1" applyFill="1" applyBorder="1" applyAlignment="1" applyProtection="1">
      <alignment horizontal="center" wrapText="1"/>
    </xf>
    <xf numFmtId="181" fontId="53" fillId="8" borderId="19" xfId="280" applyNumberFormat="1" applyFont="1" applyFill="1" applyBorder="1" applyAlignment="1" applyProtection="1">
      <alignment horizontal="center" wrapText="1"/>
    </xf>
    <xf numFmtId="181" fontId="53" fillId="8" borderId="24" xfId="280" applyNumberFormat="1" applyFont="1" applyFill="1" applyBorder="1" applyAlignment="1" applyProtection="1">
      <alignment horizontal="center" wrapText="1"/>
    </xf>
    <xf numFmtId="181" fontId="52" fillId="8" borderId="18" xfId="280" applyNumberFormat="1" applyFont="1" applyFill="1" applyBorder="1" applyAlignment="1" applyProtection="1">
      <alignment horizont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Fill="1" applyBorder="1" applyAlignment="1">
      <alignment horizontal="justify" vertical="center" wrapText="1"/>
    </xf>
    <xf numFmtId="0" fontId="52" fillId="0" borderId="37" xfId="0" applyFont="1" applyFill="1" applyBorder="1" applyAlignment="1">
      <alignment horizontal="justify"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47" xfId="0" applyFont="1" applyFill="1" applyBorder="1" applyAlignment="1">
      <alignment horizontal="justify" vertical="center" wrapText="1"/>
    </xf>
    <xf numFmtId="0" fontId="52" fillId="0" borderId="52" xfId="0" applyFont="1" applyFill="1" applyBorder="1" applyAlignment="1">
      <alignment horizontal="justify" vertical="center" wrapText="1"/>
    </xf>
    <xf numFmtId="0" fontId="52" fillId="0" borderId="57" xfId="0" applyFont="1" applyFill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right" vertical="center"/>
    </xf>
    <xf numFmtId="0" fontId="52" fillId="0" borderId="46" xfId="0" applyFont="1" applyFill="1" applyBorder="1" applyAlignment="1">
      <alignment horizontal="justify" vertical="top" wrapText="1"/>
    </xf>
    <xf numFmtId="4" fontId="52" fillId="0" borderId="46" xfId="0" applyNumberFormat="1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horizontal="justify" vertical="top" wrapText="1"/>
    </xf>
    <xf numFmtId="4" fontId="52" fillId="0" borderId="36" xfId="0" applyNumberFormat="1" applyFont="1" applyFill="1" applyBorder="1" applyAlignment="1">
      <alignment horizontal="right" vertical="center"/>
    </xf>
    <xf numFmtId="0" fontId="52" fillId="0" borderId="41" xfId="0" applyFont="1" applyFill="1" applyBorder="1" applyAlignment="1">
      <alignment horizontal="justify" vertical="top" wrapText="1"/>
    </xf>
    <xf numFmtId="4" fontId="52" fillId="0" borderId="41" xfId="0" applyNumberFormat="1" applyFont="1" applyFill="1" applyBorder="1" applyAlignment="1">
      <alignment horizontal="right" vertical="center"/>
    </xf>
    <xf numFmtId="4" fontId="52" fillId="0" borderId="46" xfId="0" applyNumberFormat="1" applyFont="1" applyBorder="1" applyAlignment="1">
      <alignment horizontal="right" vertical="center"/>
    </xf>
    <xf numFmtId="4" fontId="52" fillId="0" borderId="36" xfId="0" applyNumberFormat="1" applyFont="1" applyBorder="1" applyAlignment="1">
      <alignment horizontal="right" vertical="center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Fill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Fill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Fill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77" xfId="280" applyNumberFormat="1" applyFont="1" applyFill="1" applyBorder="1" applyAlignment="1" applyProtection="1">
      <alignment horizontal="center" wrapText="1"/>
    </xf>
    <xf numFmtId="181" fontId="53" fillId="8" borderId="77" xfId="280" applyNumberFormat="1" applyFont="1" applyFill="1" applyBorder="1" applyAlignment="1" applyProtection="1">
      <alignment horizontal="center" wrapText="1"/>
    </xf>
    <xf numFmtId="181" fontId="52" fillId="0" borderId="23" xfId="280" applyNumberFormat="1" applyFont="1" applyFill="1" applyBorder="1" applyAlignment="1" applyProtection="1">
      <alignment horizontal="left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181" fontId="52" fillId="35" borderId="17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0" xfId="0" applyFont="1" applyFill="1" applyAlignment="1">
      <alignment vertical="center" wrapText="1"/>
    </xf>
    <xf numFmtId="0" fontId="53" fillId="0" borderId="137" xfId="0" applyFont="1" applyFill="1" applyBorder="1" applyAlignment="1">
      <alignment horizontal="center" vertical="center" textRotation="90" wrapText="1"/>
    </xf>
    <xf numFmtId="0" fontId="70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91" xfId="232" applyFont="1" applyBorder="1" applyAlignment="1">
      <alignment horizontal="center"/>
    </xf>
    <xf numFmtId="0" fontId="70" fillId="0" borderId="150" xfId="232" applyFont="1" applyBorder="1" applyAlignment="1">
      <alignment horizontal="center"/>
    </xf>
    <xf numFmtId="0" fontId="70" fillId="0" borderId="104" xfId="232" applyFont="1" applyBorder="1" applyAlignment="1">
      <alignment horizontal="center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6" xfId="280" applyNumberFormat="1" applyFont="1" applyFill="1" applyBorder="1" applyAlignment="1" applyProtection="1">
      <alignment horizontal="center" vertical="center" wrapText="1"/>
      <protection locked="0"/>
    </xf>
    <xf numFmtId="0" fontId="70" fillId="0" borderId="161" xfId="232" applyFont="1" applyBorder="1" applyAlignment="1">
      <alignment horizontal="center"/>
    </xf>
    <xf numFmtId="0" fontId="70" fillId="0" borderId="162" xfId="232" applyFont="1" applyBorder="1" applyAlignment="1">
      <alignment horizontal="center"/>
    </xf>
    <xf numFmtId="0" fontId="70" fillId="0" borderId="163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181" fontId="52" fillId="0" borderId="19" xfId="280" applyNumberFormat="1" applyFont="1" applyFill="1" applyBorder="1" applyAlignment="1" applyProtection="1">
      <alignment horizontal="center" wrapText="1"/>
      <protection locked="0"/>
    </xf>
    <xf numFmtId="181" fontId="52" fillId="0" borderId="17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center" wrapText="1"/>
      <protection locked="0"/>
    </xf>
    <xf numFmtId="181" fontId="52" fillId="0" borderId="77" xfId="280" applyNumberFormat="1" applyFont="1" applyFill="1" applyBorder="1" applyAlignment="1" applyProtection="1">
      <alignment horizontal="center" wrapText="1"/>
      <protection locked="0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Protection="1">
      <protection locked="0"/>
    </xf>
    <xf numFmtId="0" fontId="54" fillId="0" borderId="0" xfId="0" applyFont="1" applyBorder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Protection="1"/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2" fillId="0" borderId="2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53" fillId="35" borderId="20" xfId="0" applyFont="1" applyFill="1" applyBorder="1" applyAlignment="1" applyProtection="1">
      <alignment horizontal="center" vertical="center" wrapText="1"/>
    </xf>
    <xf numFmtId="0" fontId="53" fillId="35" borderId="17" xfId="0" applyFont="1" applyFill="1" applyBorder="1" applyAlignment="1" applyProtection="1">
      <alignment horizontal="center" vertical="center" wrapText="1"/>
    </xf>
    <xf numFmtId="49" fontId="52" fillId="0" borderId="20" xfId="0" applyNumberFormat="1" applyFont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justify" vertical="center" wrapText="1"/>
    </xf>
    <xf numFmtId="49" fontId="52" fillId="0" borderId="20" xfId="0" applyNumberFormat="1" applyFont="1" applyBorder="1" applyAlignment="1" applyProtection="1">
      <alignment horizontal="justify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2" fillId="0" borderId="17" xfId="0" applyFont="1" applyBorder="1" applyAlignment="1" applyProtection="1">
      <alignment horizontal="justify" vertical="center" wrapText="1"/>
      <protection locked="0"/>
    </xf>
    <xf numFmtId="0" fontId="52" fillId="0" borderId="0" xfId="0" applyFont="1" applyBorder="1" applyProtection="1"/>
    <xf numFmtId="0" fontId="53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right"/>
    </xf>
    <xf numFmtId="182" fontId="52" fillId="0" borderId="0" xfId="0" applyNumberFormat="1" applyFont="1" applyBorder="1" applyAlignment="1" applyProtection="1">
      <alignment horizontal="right"/>
    </xf>
    <xf numFmtId="0" fontId="52" fillId="0" borderId="0" xfId="0" applyFont="1" applyBorder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67" fillId="26" borderId="115" xfId="0" applyFont="1" applyFill="1" applyBorder="1" applyAlignment="1" applyProtection="1">
      <alignment horizontal="center" vertical="center" wrapText="1"/>
    </xf>
    <xf numFmtId="0" fontId="67" fillId="26" borderId="99" xfId="0" applyFont="1" applyFill="1" applyBorder="1" applyAlignment="1" applyProtection="1">
      <alignment horizontal="center" vertical="center" wrapText="1"/>
    </xf>
    <xf numFmtId="0" fontId="67" fillId="26" borderId="106" xfId="0" applyFont="1" applyFill="1" applyBorder="1" applyAlignment="1" applyProtection="1">
      <alignment horizontal="center" vertical="center" wrapText="1"/>
    </xf>
    <xf numFmtId="0" fontId="67" fillId="26" borderId="100" xfId="0" applyFont="1" applyFill="1" applyBorder="1" applyAlignment="1" applyProtection="1">
      <alignment horizontal="center" vertical="center" wrapText="1"/>
    </xf>
    <xf numFmtId="9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00" xfId="0" applyFont="1" applyFill="1" applyBorder="1" applyAlignment="1" applyProtection="1">
      <alignment horizontal="center" vertical="center" wrapText="1"/>
    </xf>
    <xf numFmtId="9" fontId="53" fillId="25" borderId="100" xfId="0" applyNumberFormat="1" applyFont="1" applyFill="1" applyBorder="1" applyAlignment="1" applyProtection="1">
      <alignment horizontal="center" vertical="center" wrapText="1"/>
    </xf>
    <xf numFmtId="184" fontId="53" fillId="25" borderId="99" xfId="0" applyNumberFormat="1" applyFont="1" applyFill="1" applyBorder="1" applyAlignment="1" applyProtection="1">
      <alignment horizontal="center" vertical="center" wrapText="1"/>
    </xf>
    <xf numFmtId="0" fontId="53" fillId="25" borderId="17" xfId="0" applyFont="1" applyFill="1" applyBorder="1" applyAlignment="1" applyProtection="1">
      <alignment horizontal="center" vertical="center" wrapText="1"/>
    </xf>
    <xf numFmtId="9" fontId="53" fillId="25" borderId="17" xfId="0" applyNumberFormat="1" applyFont="1" applyFill="1" applyBorder="1" applyAlignment="1" applyProtection="1">
      <alignment horizontal="center" vertical="center" wrapText="1"/>
    </xf>
    <xf numFmtId="184" fontId="53" fillId="25" borderId="22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Protection="1"/>
    <xf numFmtId="181" fontId="52" fillId="0" borderId="81" xfId="280" applyNumberFormat="1" applyFont="1" applyFill="1" applyBorder="1" applyAlignment="1" applyProtection="1">
      <alignment horizontal="center" vertical="center" wrapText="1"/>
    </xf>
    <xf numFmtId="0" fontId="52" fillId="0" borderId="81" xfId="0" applyFont="1" applyFill="1" applyBorder="1" applyAlignment="1">
      <alignment horizontal="center" vertical="center" wrapText="1"/>
    </xf>
    <xf numFmtId="181" fontId="52" fillId="36" borderId="145" xfId="280" applyNumberFormat="1" applyFont="1" applyFill="1" applyBorder="1" applyAlignment="1" applyProtection="1">
      <alignment horizontal="center" vertical="center" wrapText="1"/>
    </xf>
    <xf numFmtId="181" fontId="52" fillId="36" borderId="148" xfId="280" applyNumberFormat="1" applyFont="1" applyFill="1" applyBorder="1" applyAlignment="1" applyProtection="1">
      <alignment horizontal="center" vertical="center" wrapText="1"/>
    </xf>
    <xf numFmtId="181" fontId="52" fillId="36" borderId="151" xfId="280" applyNumberFormat="1" applyFont="1" applyFill="1" applyBorder="1" applyAlignment="1" applyProtection="1">
      <alignment horizontal="center" vertical="center" wrapText="1"/>
    </xf>
    <xf numFmtId="181" fontId="52" fillId="36" borderId="152" xfId="280" applyNumberFormat="1" applyFont="1" applyFill="1" applyBorder="1" applyAlignment="1" applyProtection="1">
      <alignment horizontal="center" vertical="center" wrapText="1"/>
    </xf>
    <xf numFmtId="181" fontId="52" fillId="36" borderId="159" xfId="280" applyNumberFormat="1" applyFont="1" applyFill="1" applyBorder="1" applyAlignment="1" applyProtection="1">
      <alignment horizontal="center" vertical="center" wrapText="1"/>
    </xf>
    <xf numFmtId="181" fontId="53" fillId="36" borderId="17" xfId="280" applyNumberFormat="1" applyFont="1" applyFill="1" applyBorder="1" applyAlignment="1" applyProtection="1">
      <alignment horizontal="center" vertical="center" wrapText="1"/>
    </xf>
    <xf numFmtId="181" fontId="52" fillId="36" borderId="156" xfId="280" applyNumberFormat="1" applyFont="1" applyFill="1" applyBorder="1" applyAlignment="1" applyProtection="1">
      <alignment horizontal="center" vertical="center" wrapText="1"/>
    </xf>
    <xf numFmtId="181" fontId="52" fillId="36" borderId="36" xfId="280" applyNumberFormat="1" applyFont="1" applyFill="1" applyBorder="1" applyAlignment="1" applyProtection="1">
      <alignment horizontal="center" vertical="center" wrapText="1"/>
    </xf>
    <xf numFmtId="181" fontId="52" fillId="36" borderId="56" xfId="280" applyNumberFormat="1" applyFont="1" applyFill="1" applyBorder="1" applyAlignment="1" applyProtection="1">
      <alignment horizontal="center" vertical="center" wrapText="1"/>
    </xf>
    <xf numFmtId="181" fontId="53" fillId="36" borderId="81" xfId="280" applyNumberFormat="1" applyFont="1" applyFill="1" applyBorder="1" applyAlignment="1" applyProtection="1">
      <alignment horizontal="center" vertical="center" wrapText="1"/>
    </xf>
    <xf numFmtId="181" fontId="53" fillId="36" borderId="61" xfId="280" applyNumberFormat="1" applyFont="1" applyFill="1" applyBorder="1" applyAlignment="1" applyProtection="1">
      <alignment horizontal="center" vertical="center" wrapText="1"/>
    </xf>
    <xf numFmtId="181" fontId="53" fillId="36" borderId="65" xfId="280" applyNumberFormat="1" applyFont="1" applyFill="1" applyBorder="1" applyAlignment="1" applyProtection="1">
      <alignment horizontal="right" vertical="center" wrapText="1"/>
    </xf>
    <xf numFmtId="181" fontId="52" fillId="36" borderId="146" xfId="280" applyNumberFormat="1" applyFont="1" applyFill="1" applyBorder="1" applyAlignment="1" applyProtection="1">
      <alignment horizontal="center" vertical="center" wrapText="1"/>
    </xf>
    <xf numFmtId="181" fontId="52" fillId="36" borderId="149" xfId="280" applyNumberFormat="1" applyFont="1" applyFill="1" applyBorder="1" applyAlignment="1" applyProtection="1">
      <alignment horizontal="center" vertical="center" wrapText="1"/>
    </xf>
    <xf numFmtId="181" fontId="52" fillId="36" borderId="153" xfId="280" applyNumberFormat="1" applyFont="1" applyFill="1" applyBorder="1" applyAlignment="1" applyProtection="1">
      <alignment horizontal="center" vertical="center" wrapText="1"/>
    </xf>
    <xf numFmtId="181" fontId="52" fillId="36" borderId="154" xfId="280" applyNumberFormat="1" applyFont="1" applyFill="1" applyBorder="1" applyAlignment="1" applyProtection="1">
      <alignment horizontal="center" vertical="center" wrapText="1"/>
    </xf>
    <xf numFmtId="181" fontId="52" fillId="36" borderId="160" xfId="280" applyNumberFormat="1" applyFont="1" applyFill="1" applyBorder="1" applyAlignment="1" applyProtection="1">
      <alignment horizontal="center" vertical="center" wrapText="1"/>
    </xf>
    <xf numFmtId="181" fontId="53" fillId="36" borderId="18" xfId="280" applyNumberFormat="1" applyFont="1" applyFill="1" applyBorder="1" applyAlignment="1" applyProtection="1">
      <alignment horizontal="center" vertical="center" wrapText="1"/>
    </xf>
    <xf numFmtId="181" fontId="52" fillId="36" borderId="157" xfId="280" applyNumberFormat="1" applyFont="1" applyFill="1" applyBorder="1" applyAlignment="1" applyProtection="1">
      <alignment horizontal="center" vertical="center" wrapText="1"/>
    </xf>
    <xf numFmtId="181" fontId="52" fillId="36" borderId="38" xfId="280" applyNumberFormat="1" applyFont="1" applyFill="1" applyBorder="1" applyAlignment="1" applyProtection="1">
      <alignment horizontal="center" vertical="center" wrapText="1"/>
    </xf>
    <xf numFmtId="181" fontId="52" fillId="36" borderId="58" xfId="280" applyNumberFormat="1" applyFont="1" applyFill="1" applyBorder="1" applyAlignment="1" applyProtection="1">
      <alignment horizontal="center" vertical="center" wrapText="1"/>
    </xf>
    <xf numFmtId="181" fontId="53" fillId="36" borderId="15" xfId="280" applyNumberFormat="1" applyFont="1" applyFill="1" applyBorder="1" applyAlignment="1" applyProtection="1">
      <alignment horizontal="center" vertical="center" wrapText="1"/>
    </xf>
    <xf numFmtId="181" fontId="53" fillId="36" borderId="62" xfId="280" applyNumberFormat="1" applyFont="1" applyFill="1" applyBorder="1" applyAlignment="1" applyProtection="1">
      <alignment horizontal="center" vertical="center" wrapText="1"/>
    </xf>
    <xf numFmtId="0" fontId="53" fillId="36" borderId="138" xfId="0" applyFont="1" applyFill="1" applyBorder="1" applyAlignment="1">
      <alignment horizontal="center" vertical="center" textRotation="90" wrapText="1"/>
    </xf>
    <xf numFmtId="183" fontId="53" fillId="36" borderId="138" xfId="282" applyNumberFormat="1" applyFont="1" applyFill="1" applyBorder="1" applyAlignment="1">
      <alignment horizontal="center" vertical="center" wrapText="1"/>
    </xf>
    <xf numFmtId="0" fontId="53" fillId="36" borderId="139" xfId="232" applyFont="1" applyFill="1" applyBorder="1" applyAlignment="1">
      <alignment horizontal="center"/>
    </xf>
    <xf numFmtId="181" fontId="53" fillId="36" borderId="19" xfId="280" applyNumberFormat="1" applyFont="1" applyFill="1" applyBorder="1" applyAlignment="1" applyProtection="1">
      <alignment horizontal="center" vertical="center" wrapText="1"/>
    </xf>
    <xf numFmtId="181" fontId="53" fillId="36" borderId="24" xfId="280" applyNumberFormat="1" applyFont="1" applyFill="1" applyBorder="1" applyAlignment="1" applyProtection="1">
      <alignment horizontal="center" vertical="center" wrapText="1"/>
    </xf>
    <xf numFmtId="0" fontId="53" fillId="36" borderId="137" xfId="0" applyFont="1" applyFill="1" applyBorder="1" applyAlignment="1">
      <alignment horizontal="center" vertical="center" textRotation="90" wrapText="1"/>
    </xf>
    <xf numFmtId="0" fontId="53" fillId="36" borderId="141" xfId="232" applyFont="1" applyFill="1" applyBorder="1" applyAlignment="1">
      <alignment horizontal="center"/>
    </xf>
    <xf numFmtId="181" fontId="53" fillId="36" borderId="135" xfId="280" applyNumberFormat="1" applyFont="1" applyFill="1" applyBorder="1" applyAlignment="1" applyProtection="1">
      <alignment horizontal="center" vertical="center" wrapText="1"/>
    </xf>
    <xf numFmtId="181" fontId="53" fillId="36" borderId="140" xfId="280" applyNumberFormat="1" applyFont="1" applyFill="1" applyBorder="1" applyAlignment="1" applyProtection="1">
      <alignment horizontal="center" vertical="center" wrapText="1"/>
    </xf>
    <xf numFmtId="181" fontId="53" fillId="36" borderId="63" xfId="280" applyNumberFormat="1" applyFont="1" applyFill="1" applyBorder="1" applyAlignment="1" applyProtection="1">
      <alignment horizontal="center" vertical="center" wrapText="1"/>
    </xf>
    <xf numFmtId="181" fontId="53" fillId="36" borderId="65" xfId="280" applyNumberFormat="1" applyFont="1" applyFill="1" applyBorder="1" applyAlignment="1" applyProtection="1">
      <alignment horizontal="center" vertical="center" wrapText="1"/>
    </xf>
    <xf numFmtId="0" fontId="53" fillId="36" borderId="164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5" fillId="0" borderId="98" xfId="232" applyFont="1" applyBorder="1" applyAlignment="1" applyProtection="1">
      <alignment horizontal="center"/>
      <protection locked="0"/>
    </xf>
    <xf numFmtId="164" fontId="66" fillId="0" borderId="95" xfId="282" applyNumberFormat="1" applyFont="1" applyBorder="1" applyAlignment="1" applyProtection="1">
      <alignment horizontal="center"/>
      <protection locked="0"/>
    </xf>
    <xf numFmtId="0" fontId="65" fillId="0" borderId="88" xfId="232" applyFont="1" applyBorder="1" applyAlignment="1" applyProtection="1">
      <alignment horizontal="center"/>
      <protection locked="0"/>
    </xf>
    <xf numFmtId="164" fontId="66" fillId="0" borderId="93" xfId="282" applyNumberFormat="1" applyFont="1" applyBorder="1" applyAlignment="1" applyProtection="1">
      <alignment horizontal="center"/>
      <protection locked="0"/>
    </xf>
    <xf numFmtId="0" fontId="65" fillId="0" borderId="89" xfId="232" applyFont="1" applyBorder="1" applyAlignment="1" applyProtection="1">
      <alignment horizontal="center"/>
      <protection locked="0"/>
    </xf>
    <xf numFmtId="164" fontId="66" fillId="0" borderId="94" xfId="282" applyNumberFormat="1" applyFont="1" applyBorder="1" applyAlignment="1" applyProtection="1">
      <alignment horizontal="center"/>
      <protection locked="0"/>
    </xf>
    <xf numFmtId="0" fontId="65" fillId="0" borderId="90" xfId="232" applyFont="1" applyBorder="1" applyAlignment="1" applyProtection="1">
      <alignment horizontal="center"/>
      <protection locked="0"/>
    </xf>
    <xf numFmtId="0" fontId="65" fillId="0" borderId="91" xfId="232" applyFont="1" applyBorder="1" applyAlignment="1" applyProtection="1">
      <alignment horizontal="center"/>
      <protection locked="0"/>
    </xf>
    <xf numFmtId="0" fontId="65" fillId="0" borderId="104" xfId="232" applyFont="1" applyBorder="1" applyAlignment="1" applyProtection="1">
      <alignment horizontal="center"/>
      <protection locked="0"/>
    </xf>
    <xf numFmtId="164" fontId="66" fillId="0" borderId="102" xfId="282" applyNumberFormat="1" applyFont="1" applyBorder="1" applyAlignment="1" applyProtection="1">
      <alignment horizontal="center"/>
      <protection locked="0"/>
    </xf>
    <xf numFmtId="0" fontId="65" fillId="0" borderId="105" xfId="232" applyFont="1" applyBorder="1" applyAlignment="1" applyProtection="1">
      <alignment horizontal="center"/>
      <protection locked="0"/>
    </xf>
    <xf numFmtId="164" fontId="66" fillId="0" borderId="105" xfId="282" applyNumberFormat="1" applyFont="1" applyBorder="1" applyAlignment="1" applyProtection="1">
      <alignment horizontal="center"/>
      <protection locked="0"/>
    </xf>
    <xf numFmtId="0" fontId="65" fillId="0" borderId="103" xfId="232" applyFont="1" applyBorder="1" applyAlignment="1" applyProtection="1">
      <alignment horizontal="center"/>
      <protection locked="0"/>
    </xf>
    <xf numFmtId="164" fontId="66" fillId="0" borderId="92" xfId="282" applyNumberFormat="1" applyFont="1" applyBorder="1" applyAlignment="1" applyProtection="1">
      <alignment horizontal="center"/>
      <protection locked="0"/>
    </xf>
    <xf numFmtId="164" fontId="66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justify" vertical="center" wrapText="1"/>
    </xf>
    <xf numFmtId="0" fontId="52" fillId="0" borderId="20" xfId="0" applyFont="1" applyBorder="1" applyAlignment="1" applyProtection="1">
      <alignment horizontal="left" vertical="center" wrapText="1"/>
    </xf>
    <xf numFmtId="0" fontId="53" fillId="0" borderId="0" xfId="0" applyFont="1" applyBorder="1" applyAlignment="1" applyProtection="1">
      <alignment horizontal="right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7" fillId="0" borderId="0" xfId="0" applyFont="1" applyBorder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3" fillId="0" borderId="0" xfId="0" applyFont="1" applyBorder="1" applyProtection="1">
      <protection locked="0"/>
    </xf>
    <xf numFmtId="182" fontId="52" fillId="0" borderId="0" xfId="0" applyNumberFormat="1" applyFont="1" applyBorder="1" applyAlignment="1" applyProtection="1">
      <alignment horizontal="right"/>
      <protection locked="0"/>
    </xf>
    <xf numFmtId="0" fontId="58" fillId="0" borderId="0" xfId="0" applyFont="1" applyBorder="1" applyProtection="1">
      <protection locked="0"/>
    </xf>
    <xf numFmtId="0" fontId="71" fillId="0" borderId="0" xfId="0" applyFont="1" applyBorder="1" applyAlignment="1" applyProtection="1">
      <alignment horizontal="left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Border="1" applyAlignment="1" applyProtection="1">
      <alignment horizontal="right" vertical="center" wrapText="1"/>
      <protection locked="0"/>
    </xf>
    <xf numFmtId="0" fontId="52" fillId="0" borderId="17" xfId="0" applyFont="1" applyFill="1" applyBorder="1" applyAlignment="1" applyProtection="1">
      <alignment horizontal="right" vertical="center" wrapText="1"/>
      <protection locked="0"/>
    </xf>
    <xf numFmtId="0" fontId="53" fillId="36" borderId="107" xfId="0" applyFont="1" applyFill="1" applyBorder="1" applyAlignment="1">
      <alignment horizontal="right" vertical="center" wrapText="1"/>
    </xf>
    <xf numFmtId="0" fontId="53" fillId="36" borderId="142" xfId="0" applyFont="1" applyFill="1" applyBorder="1" applyAlignment="1">
      <alignment horizontal="right" vertical="center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183" fontId="70" fillId="0" borderId="131" xfId="282" applyNumberFormat="1" applyFont="1" applyBorder="1" applyAlignment="1">
      <alignment horizontal="center" vertical="center" wrapText="1"/>
    </xf>
    <xf numFmtId="183" fontId="70" fillId="0" borderId="129" xfId="282" applyNumberFormat="1" applyFont="1" applyBorder="1" applyAlignment="1">
      <alignment horizontal="center" vertical="center" wrapText="1"/>
    </xf>
    <xf numFmtId="183" fontId="70" fillId="0" borderId="130" xfId="282" applyNumberFormat="1" applyFont="1" applyBorder="1" applyAlignment="1">
      <alignment horizontal="center" vertical="center" wrapText="1"/>
    </xf>
    <xf numFmtId="183" fontId="70" fillId="0" borderId="128" xfId="282" applyNumberFormat="1" applyFont="1" applyBorder="1" applyAlignment="1">
      <alignment horizontal="center" vertical="center" wrapText="1"/>
    </xf>
    <xf numFmtId="183" fontId="70" fillId="0" borderId="126" xfId="282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left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 locked="0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right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25" borderId="121" xfId="0" applyFont="1" applyFill="1" applyBorder="1" applyAlignment="1" applyProtection="1">
      <alignment horizontal="center" vertical="center" wrapText="1"/>
    </xf>
    <xf numFmtId="0" fontId="53" fillId="25" borderId="111" xfId="0" applyFont="1" applyFill="1" applyBorder="1" applyAlignment="1" applyProtection="1">
      <alignment horizontal="center" vertical="center" wrapText="1"/>
    </xf>
    <xf numFmtId="0" fontId="53" fillId="27" borderId="111" xfId="0" applyFont="1" applyFill="1" applyBorder="1" applyAlignment="1" applyProtection="1">
      <alignment horizontal="center" vertical="center" wrapText="1"/>
    </xf>
    <xf numFmtId="0" fontId="53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3" fillId="25" borderId="117" xfId="0" applyFont="1" applyFill="1" applyBorder="1" applyAlignment="1" applyProtection="1">
      <alignment horizontal="center" vertical="center" wrapText="1"/>
    </xf>
    <xf numFmtId="0" fontId="53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67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3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3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3" fillId="25" borderId="99" xfId="0" applyFont="1" applyFill="1" applyBorder="1" applyAlignment="1" applyProtection="1">
      <alignment horizontal="center" vertical="center" wrapText="1"/>
    </xf>
    <xf numFmtId="0" fontId="53" fillId="27" borderId="110" xfId="0" applyFont="1" applyFill="1" applyBorder="1" applyAlignment="1" applyProtection="1">
      <alignment horizontal="center" vertical="center" wrapText="1"/>
    </xf>
    <xf numFmtId="0" fontId="53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center" vertical="center" wrapText="1"/>
    </xf>
    <xf numFmtId="0" fontId="68" fillId="25" borderId="122" xfId="0" applyFont="1" applyFill="1" applyBorder="1" applyAlignment="1" applyProtection="1">
      <alignment horizontal="center" vertical="center" wrapText="1"/>
    </xf>
    <xf numFmtId="0" fontId="68" fillId="25" borderId="10" xfId="0" applyFont="1" applyFill="1" applyBorder="1" applyAlignment="1" applyProtection="1">
      <alignment horizontal="center" vertical="center" wrapText="1"/>
    </xf>
    <xf numFmtId="0" fontId="68" fillId="25" borderId="123" xfId="0" applyFont="1" applyFill="1" applyBorder="1" applyAlignment="1" applyProtection="1">
      <alignment horizontal="center" vertical="center" wrapText="1"/>
    </xf>
    <xf numFmtId="0" fontId="68" fillId="25" borderId="110" xfId="0" applyFont="1" applyFill="1" applyBorder="1" applyAlignment="1" applyProtection="1">
      <alignment horizontal="center" vertical="center" wrapText="1"/>
    </xf>
    <xf numFmtId="0" fontId="68" fillId="25" borderId="116" xfId="0" applyFont="1" applyFill="1" applyBorder="1" applyAlignment="1" applyProtection="1">
      <alignment horizontal="center" vertical="center" wrapText="1"/>
    </xf>
    <xf numFmtId="0" fontId="53" fillId="31" borderId="117" xfId="0" applyFont="1" applyFill="1" applyBorder="1" applyAlignment="1" applyProtection="1">
      <alignment horizontal="center" vertical="center" wrapText="1"/>
    </xf>
    <xf numFmtId="0" fontId="53" fillId="25" borderId="108" xfId="0" applyFont="1" applyFill="1" applyBorder="1" applyAlignment="1" applyProtection="1">
      <alignment horizontal="center" vertical="center" wrapText="1"/>
    </xf>
    <xf numFmtId="0" fontId="53" fillId="25" borderId="118" xfId="0" applyFont="1" applyFill="1" applyBorder="1" applyAlignment="1" applyProtection="1">
      <alignment horizontal="center" vertical="center" wrapText="1"/>
    </xf>
    <xf numFmtId="0" fontId="53" fillId="25" borderId="119" xfId="0" applyFont="1" applyFill="1" applyBorder="1" applyAlignment="1" applyProtection="1">
      <alignment horizontal="center" vertical="center" wrapText="1"/>
    </xf>
    <xf numFmtId="0" fontId="53" fillId="25" borderId="120" xfId="0" applyFont="1" applyFill="1" applyBorder="1" applyAlignment="1" applyProtection="1">
      <alignment horizontal="center" vertical="center" wrapText="1"/>
    </xf>
    <xf numFmtId="0" fontId="69" fillId="0" borderId="10" xfId="0" applyFont="1" applyBorder="1" applyAlignment="1" applyProtection="1">
      <alignment horizontal="center" vertical="center" wrapText="1"/>
    </xf>
    <xf numFmtId="0" fontId="69" fillId="0" borderId="123" xfId="0" applyFont="1" applyBorder="1" applyAlignment="1" applyProtection="1">
      <alignment horizontal="center" vertical="center" wrapText="1"/>
    </xf>
    <xf numFmtId="0" fontId="53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57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left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4" fillId="0" borderId="66" xfId="0" applyFont="1" applyBorder="1" applyAlignment="1" applyProtection="1">
      <alignment horizontal="center" vertical="center" textRotation="90" wrapText="1"/>
      <protection locked="0"/>
    </xf>
    <xf numFmtId="183" fontId="63" fillId="0" borderId="82" xfId="282" applyNumberFormat="1" applyFont="1" applyBorder="1" applyAlignment="1" applyProtection="1">
      <alignment horizontal="center" vertical="center" wrapText="1"/>
      <protection locked="0"/>
    </xf>
    <xf numFmtId="183" fontId="63" fillId="0" borderId="85" xfId="282" applyNumberFormat="1" applyFont="1" applyBorder="1" applyAlignment="1" applyProtection="1">
      <alignment horizontal="center" vertical="center" wrapText="1"/>
      <protection locked="0"/>
    </xf>
    <xf numFmtId="0" fontId="63" fillId="0" borderId="86" xfId="232" applyFont="1" applyBorder="1" applyAlignment="1" applyProtection="1">
      <alignment horizontal="center" vertical="center" wrapText="1"/>
      <protection locked="0"/>
    </xf>
    <xf numFmtId="0" fontId="63" fillId="0" borderId="82" xfId="232" applyFont="1" applyBorder="1" applyAlignment="1" applyProtection="1">
      <alignment horizontal="center" vertical="center" wrapText="1"/>
      <protection locked="0"/>
    </xf>
    <xf numFmtId="0" fontId="63" fillId="0" borderId="85" xfId="232" applyFont="1" applyBorder="1" applyAlignment="1" applyProtection="1">
      <alignment horizontal="center" vertical="center" wrapText="1"/>
      <protection locked="0"/>
    </xf>
    <xf numFmtId="0" fontId="63" fillId="0" borderId="87" xfId="232" applyFont="1" applyBorder="1" applyAlignment="1" applyProtection="1">
      <alignment horizontal="center" vertical="center" wrapText="1"/>
      <protection locked="0"/>
    </xf>
    <xf numFmtId="183" fontId="65" fillId="0" borderId="97" xfId="282" applyNumberFormat="1" applyFont="1" applyBorder="1" applyAlignment="1" applyProtection="1">
      <alignment horizontal="center" vertical="center" wrapText="1"/>
      <protection locked="0"/>
    </xf>
    <xf numFmtId="183" fontId="65" fillId="0" borderId="82" xfId="282" applyNumberFormat="1" applyFont="1" applyBorder="1" applyAlignment="1" applyProtection="1">
      <alignment horizontal="center" vertical="center" wrapText="1"/>
      <protection locked="0"/>
    </xf>
    <xf numFmtId="183" fontId="65" fillId="0" borderId="83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183" fontId="65" fillId="0" borderId="85" xfId="282" applyNumberFormat="1" applyFont="1" applyBorder="1" applyAlignment="1" applyProtection="1">
      <alignment horizontal="center" vertical="center" wrapText="1"/>
      <protection locked="0"/>
    </xf>
    <xf numFmtId="183" fontId="65" fillId="0" borderId="86" xfId="282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left" vertical="top" wrapText="1"/>
    </xf>
    <xf numFmtId="0" fontId="52" fillId="0" borderId="76" xfId="0" applyFont="1" applyBorder="1" applyAlignment="1">
      <alignment vertical="center" wrapText="1"/>
    </xf>
    <xf numFmtId="0" fontId="52" fillId="0" borderId="26" xfId="0" applyFont="1" applyFill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3" fillId="35" borderId="20" xfId="0" applyFont="1" applyFill="1" applyBorder="1" applyAlignment="1" applyProtection="1">
      <alignment horizontal="center" vertical="center" wrapText="1"/>
    </xf>
    <xf numFmtId="0" fontId="53" fillId="35" borderId="17" xfId="0" applyFont="1" applyFill="1" applyBorder="1" applyAlignment="1" applyProtection="1">
      <alignment horizontal="center" vertical="center" wrapText="1"/>
    </xf>
    <xf numFmtId="0" fontId="57" fillId="8" borderId="20" xfId="0" applyFont="1" applyFill="1" applyBorder="1" applyAlignment="1" applyProtection="1">
      <alignment horizontal="center" vertical="center" wrapText="1"/>
    </xf>
    <xf numFmtId="0" fontId="57" fillId="8" borderId="17" xfId="0" applyFont="1" applyFill="1" applyBorder="1" applyAlignment="1" applyProtection="1">
      <alignment horizontal="center" vertical="center" wrapText="1"/>
    </xf>
    <xf numFmtId="0" fontId="54" fillId="0" borderId="20" xfId="0" applyFont="1" applyBorder="1" applyAlignment="1" applyProtection="1">
      <alignment horizontal="justify" vertical="center" wrapText="1"/>
      <protection locked="0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0" fontId="54" fillId="0" borderId="17" xfId="0" applyFont="1" applyFill="1" applyBorder="1" applyAlignment="1" applyProtection="1">
      <alignment horizontal="center" vertical="center" wrapText="1"/>
      <protection locked="0"/>
    </xf>
    <xf numFmtId="0" fontId="53" fillId="8" borderId="20" xfId="0" applyFont="1" applyFill="1" applyBorder="1" applyAlignment="1" applyProtection="1">
      <alignment horizontal="center" vertical="center" wrapText="1"/>
    </xf>
    <xf numFmtId="0" fontId="53" fillId="8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4" fillId="0" borderId="72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7" fillId="24" borderId="73" xfId="0" applyFont="1" applyFill="1" applyBorder="1" applyAlignment="1">
      <alignment horizontal="center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opLeftCell="A22" workbookViewId="0">
      <selection activeCell="C57" sqref="C57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 customHeight="1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6" customFormat="1" ht="12.75" customHeight="1">
      <c r="A4" s="338" t="s">
        <v>206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s="203" customFormat="1" ht="12.75" customHeight="1" thickBot="1">
      <c r="A5" s="321"/>
      <c r="B5" s="321"/>
      <c r="C5" s="321"/>
      <c r="D5" s="321"/>
      <c r="E5" s="321"/>
      <c r="F5" s="321"/>
      <c r="G5" s="321"/>
      <c r="H5" s="321"/>
      <c r="I5" s="321"/>
      <c r="L5" s="339" t="s">
        <v>205</v>
      </c>
      <c r="M5" s="339"/>
    </row>
    <row r="6" spans="1:13" ht="12.75" customHeight="1" thickTop="1">
      <c r="A6" s="340" t="s">
        <v>4</v>
      </c>
      <c r="B6" s="341"/>
      <c r="C6" s="341"/>
      <c r="D6" s="342"/>
      <c r="E6" s="346" t="s">
        <v>5</v>
      </c>
      <c r="F6" s="347"/>
      <c r="G6" s="347"/>
      <c r="H6" s="347"/>
      <c r="I6" s="348"/>
      <c r="J6" s="349" t="s">
        <v>6</v>
      </c>
      <c r="K6" s="350"/>
      <c r="L6" s="351"/>
      <c r="M6" s="352" t="s">
        <v>7</v>
      </c>
    </row>
    <row r="7" spans="1:13" ht="21" customHeight="1">
      <c r="A7" s="343"/>
      <c r="B7" s="344"/>
      <c r="C7" s="344"/>
      <c r="D7" s="345"/>
      <c r="E7" s="354" t="s">
        <v>8</v>
      </c>
      <c r="F7" s="355"/>
      <c r="G7" s="355"/>
      <c r="H7" s="355" t="s">
        <v>9</v>
      </c>
      <c r="I7" s="356" t="s">
        <v>10</v>
      </c>
      <c r="J7" s="354" t="s">
        <v>11</v>
      </c>
      <c r="K7" s="355" t="s">
        <v>12</v>
      </c>
      <c r="L7" s="357" t="s">
        <v>10</v>
      </c>
      <c r="M7" s="353"/>
    </row>
    <row r="8" spans="1:13" ht="44.45" customHeight="1">
      <c r="A8" s="318" t="s">
        <v>157</v>
      </c>
      <c r="B8" s="319" t="s">
        <v>158</v>
      </c>
      <c r="C8" s="319" t="s">
        <v>13</v>
      </c>
      <c r="D8" s="169" t="s">
        <v>14</v>
      </c>
      <c r="E8" s="318" t="s">
        <v>15</v>
      </c>
      <c r="F8" s="319" t="s">
        <v>16</v>
      </c>
      <c r="G8" s="168" t="s">
        <v>17</v>
      </c>
      <c r="H8" s="355"/>
      <c r="I8" s="356"/>
      <c r="J8" s="354"/>
      <c r="K8" s="355"/>
      <c r="L8" s="357"/>
      <c r="M8" s="353"/>
    </row>
    <row r="9" spans="1:13" s="7" customFormat="1" ht="12.75" customHeight="1">
      <c r="A9" s="328" t="s">
        <v>152</v>
      </c>
      <c r="B9" s="330" t="s">
        <v>156</v>
      </c>
      <c r="C9" s="332" t="s">
        <v>153</v>
      </c>
      <c r="D9" s="180">
        <v>13</v>
      </c>
      <c r="E9" s="181">
        <v>208</v>
      </c>
      <c r="F9" s="181">
        <v>0</v>
      </c>
      <c r="G9" s="243">
        <f>E9+F9</f>
        <v>208</v>
      </c>
      <c r="H9" s="241">
        <v>0</v>
      </c>
      <c r="I9" s="243">
        <f>G9+H9</f>
        <v>208</v>
      </c>
      <c r="J9" s="181">
        <v>119</v>
      </c>
      <c r="K9" s="182">
        <v>5</v>
      </c>
      <c r="L9" s="255">
        <f>J9+K9</f>
        <v>124</v>
      </c>
      <c r="M9" s="191">
        <v>4</v>
      </c>
    </row>
    <row r="10" spans="1:13" s="7" customFormat="1" ht="12.75" customHeight="1">
      <c r="A10" s="329"/>
      <c r="B10" s="331"/>
      <c r="C10" s="333"/>
      <c r="D10" s="183">
        <v>12</v>
      </c>
      <c r="E10" s="181">
        <v>5</v>
      </c>
      <c r="F10" s="181">
        <v>0</v>
      </c>
      <c r="G10" s="244">
        <f t="shared" ref="G10:G33" si="0">E10+F10</f>
        <v>5</v>
      </c>
      <c r="H10" s="241">
        <v>0</v>
      </c>
      <c r="I10" s="244">
        <f t="shared" ref="I10:I49" si="1">G10+H10</f>
        <v>5</v>
      </c>
      <c r="J10" s="181">
        <v>0</v>
      </c>
      <c r="K10" s="182">
        <v>0</v>
      </c>
      <c r="L10" s="256">
        <f t="shared" ref="L10:L49" si="2">J10+K10</f>
        <v>0</v>
      </c>
      <c r="M10" s="191">
        <v>0</v>
      </c>
    </row>
    <row r="11" spans="1:13" s="7" customFormat="1" ht="12.75" customHeight="1">
      <c r="A11" s="329"/>
      <c r="B11" s="331"/>
      <c r="C11" s="334"/>
      <c r="D11" s="184">
        <v>11</v>
      </c>
      <c r="E11" s="181">
        <v>3</v>
      </c>
      <c r="F11" s="181">
        <v>0</v>
      </c>
      <c r="G11" s="245">
        <f t="shared" si="0"/>
        <v>3</v>
      </c>
      <c r="H11" s="241">
        <v>0</v>
      </c>
      <c r="I11" s="245">
        <f t="shared" si="1"/>
        <v>3</v>
      </c>
      <c r="J11" s="181">
        <v>0</v>
      </c>
      <c r="K11" s="182">
        <v>0</v>
      </c>
      <c r="L11" s="257">
        <f t="shared" si="2"/>
        <v>0</v>
      </c>
      <c r="M11" s="191">
        <v>0</v>
      </c>
    </row>
    <row r="12" spans="1:13" s="7" customFormat="1" ht="12.75" customHeight="1">
      <c r="A12" s="329"/>
      <c r="B12" s="331"/>
      <c r="C12" s="335" t="s">
        <v>154</v>
      </c>
      <c r="D12" s="180">
        <v>10</v>
      </c>
      <c r="E12" s="181">
        <v>1</v>
      </c>
      <c r="F12" s="181">
        <v>0</v>
      </c>
      <c r="G12" s="243">
        <f t="shared" si="0"/>
        <v>1</v>
      </c>
      <c r="H12" s="241">
        <v>0</v>
      </c>
      <c r="I12" s="243">
        <f t="shared" si="1"/>
        <v>1</v>
      </c>
      <c r="J12" s="181">
        <v>1</v>
      </c>
      <c r="K12" s="182">
        <v>0</v>
      </c>
      <c r="L12" s="255">
        <f t="shared" si="2"/>
        <v>1</v>
      </c>
      <c r="M12" s="191">
        <v>0</v>
      </c>
    </row>
    <row r="13" spans="1:13" s="7" customFormat="1" ht="12.75" customHeight="1">
      <c r="A13" s="329"/>
      <c r="B13" s="331"/>
      <c r="C13" s="333"/>
      <c r="D13" s="183">
        <v>9</v>
      </c>
      <c r="E13" s="181">
        <v>1</v>
      </c>
      <c r="F13" s="181">
        <v>0</v>
      </c>
      <c r="G13" s="244">
        <f t="shared" si="0"/>
        <v>1</v>
      </c>
      <c r="H13" s="241">
        <v>0</v>
      </c>
      <c r="I13" s="244">
        <f t="shared" si="1"/>
        <v>1</v>
      </c>
      <c r="J13" s="181">
        <v>0</v>
      </c>
      <c r="K13" s="182">
        <v>0</v>
      </c>
      <c r="L13" s="256">
        <f t="shared" si="2"/>
        <v>0</v>
      </c>
      <c r="M13" s="191">
        <v>0</v>
      </c>
    </row>
    <row r="14" spans="1:13" s="7" customFormat="1" ht="12.75" customHeight="1">
      <c r="A14" s="329"/>
      <c r="B14" s="331"/>
      <c r="C14" s="333"/>
      <c r="D14" s="183">
        <v>8</v>
      </c>
      <c r="E14" s="181">
        <v>2</v>
      </c>
      <c r="F14" s="181">
        <v>0</v>
      </c>
      <c r="G14" s="244">
        <f t="shared" si="0"/>
        <v>2</v>
      </c>
      <c r="H14" s="241">
        <v>0</v>
      </c>
      <c r="I14" s="244">
        <f t="shared" si="1"/>
        <v>2</v>
      </c>
      <c r="J14" s="181">
        <v>0</v>
      </c>
      <c r="K14" s="182">
        <v>0</v>
      </c>
      <c r="L14" s="256">
        <f t="shared" si="2"/>
        <v>0</v>
      </c>
      <c r="M14" s="191">
        <v>0</v>
      </c>
    </row>
    <row r="15" spans="1:13" s="7" customFormat="1" ht="12.75" customHeight="1">
      <c r="A15" s="329"/>
      <c r="B15" s="331"/>
      <c r="C15" s="333"/>
      <c r="D15" s="185">
        <v>7</v>
      </c>
      <c r="E15" s="181">
        <v>2</v>
      </c>
      <c r="F15" s="181">
        <v>0</v>
      </c>
      <c r="G15" s="246">
        <f t="shared" si="0"/>
        <v>2</v>
      </c>
      <c r="H15" s="241">
        <v>0</v>
      </c>
      <c r="I15" s="246">
        <f t="shared" si="1"/>
        <v>2</v>
      </c>
      <c r="J15" s="181">
        <v>0</v>
      </c>
      <c r="K15" s="182">
        <v>0</v>
      </c>
      <c r="L15" s="258">
        <f t="shared" si="2"/>
        <v>0</v>
      </c>
      <c r="M15" s="191">
        <v>0</v>
      </c>
    </row>
    <row r="16" spans="1:13" s="7" customFormat="1" ht="12.75" customHeight="1">
      <c r="A16" s="329"/>
      <c r="B16" s="331"/>
      <c r="C16" s="334"/>
      <c r="D16" s="184">
        <v>6</v>
      </c>
      <c r="E16" s="181">
        <v>8</v>
      </c>
      <c r="F16" s="181">
        <v>0</v>
      </c>
      <c r="G16" s="245">
        <f t="shared" si="0"/>
        <v>8</v>
      </c>
      <c r="H16" s="241">
        <v>0</v>
      </c>
      <c r="I16" s="245">
        <f t="shared" si="1"/>
        <v>8</v>
      </c>
      <c r="J16" s="181">
        <v>0</v>
      </c>
      <c r="K16" s="182">
        <v>0</v>
      </c>
      <c r="L16" s="257">
        <f t="shared" si="2"/>
        <v>0</v>
      </c>
      <c r="M16" s="191">
        <v>0</v>
      </c>
    </row>
    <row r="17" spans="1:13" s="7" customFormat="1" ht="12.75" customHeight="1">
      <c r="A17" s="329"/>
      <c r="B17" s="331"/>
      <c r="C17" s="335" t="s">
        <v>155</v>
      </c>
      <c r="D17" s="180">
        <v>5</v>
      </c>
      <c r="E17" s="181">
        <v>23</v>
      </c>
      <c r="F17" s="181">
        <v>0</v>
      </c>
      <c r="G17" s="243">
        <f t="shared" si="0"/>
        <v>23</v>
      </c>
      <c r="H17" s="241">
        <v>0</v>
      </c>
      <c r="I17" s="243">
        <f t="shared" si="1"/>
        <v>23</v>
      </c>
      <c r="J17" s="181">
        <v>0</v>
      </c>
      <c r="K17" s="182">
        <v>1</v>
      </c>
      <c r="L17" s="255">
        <f t="shared" si="2"/>
        <v>1</v>
      </c>
      <c r="M17" s="191">
        <v>1</v>
      </c>
    </row>
    <row r="18" spans="1:13" s="7" customFormat="1" ht="12.75" customHeight="1">
      <c r="A18" s="329"/>
      <c r="B18" s="331"/>
      <c r="C18" s="333"/>
      <c r="D18" s="183">
        <v>4</v>
      </c>
      <c r="E18" s="181">
        <v>14</v>
      </c>
      <c r="F18" s="181">
        <v>0</v>
      </c>
      <c r="G18" s="244">
        <f t="shared" si="0"/>
        <v>14</v>
      </c>
      <c r="H18" s="241">
        <v>0</v>
      </c>
      <c r="I18" s="244">
        <f t="shared" si="1"/>
        <v>14</v>
      </c>
      <c r="J18" s="181">
        <v>0</v>
      </c>
      <c r="K18" s="182">
        <v>0</v>
      </c>
      <c r="L18" s="256">
        <f t="shared" si="2"/>
        <v>0</v>
      </c>
      <c r="M18" s="191">
        <v>0</v>
      </c>
    </row>
    <row r="19" spans="1:13" s="7" customFormat="1" ht="12.75" customHeight="1">
      <c r="A19" s="329"/>
      <c r="B19" s="331"/>
      <c r="C19" s="333"/>
      <c r="D19" s="183">
        <v>3</v>
      </c>
      <c r="E19" s="181">
        <v>0</v>
      </c>
      <c r="F19" s="181">
        <v>12</v>
      </c>
      <c r="G19" s="244">
        <f t="shared" si="0"/>
        <v>12</v>
      </c>
      <c r="H19" s="241">
        <v>0</v>
      </c>
      <c r="I19" s="244">
        <f t="shared" si="1"/>
        <v>12</v>
      </c>
      <c r="J19" s="181">
        <v>0</v>
      </c>
      <c r="K19" s="182">
        <v>0</v>
      </c>
      <c r="L19" s="256">
        <f t="shared" si="2"/>
        <v>0</v>
      </c>
      <c r="M19" s="191">
        <v>0</v>
      </c>
    </row>
    <row r="20" spans="1:13" s="7" customFormat="1" ht="12.75" customHeight="1">
      <c r="A20" s="329"/>
      <c r="B20" s="331"/>
      <c r="C20" s="333"/>
      <c r="D20" s="183">
        <v>2</v>
      </c>
      <c r="E20" s="181">
        <v>0</v>
      </c>
      <c r="F20" s="181">
        <v>7</v>
      </c>
      <c r="G20" s="246">
        <f t="shared" si="0"/>
        <v>7</v>
      </c>
      <c r="H20" s="241">
        <v>0</v>
      </c>
      <c r="I20" s="246">
        <f t="shared" si="1"/>
        <v>7</v>
      </c>
      <c r="J20" s="181">
        <v>0</v>
      </c>
      <c r="K20" s="182">
        <v>0</v>
      </c>
      <c r="L20" s="258">
        <f t="shared" si="2"/>
        <v>0</v>
      </c>
      <c r="M20" s="191">
        <v>0</v>
      </c>
    </row>
    <row r="21" spans="1:13" s="7" customFormat="1" ht="12.75" customHeight="1">
      <c r="A21" s="329"/>
      <c r="B21" s="331"/>
      <c r="C21" s="333"/>
      <c r="D21" s="185">
        <v>1</v>
      </c>
      <c r="E21" s="181">
        <v>0</v>
      </c>
      <c r="F21" s="181">
        <v>15</v>
      </c>
      <c r="G21" s="247">
        <f t="shared" si="0"/>
        <v>15</v>
      </c>
      <c r="H21" s="241">
        <v>17</v>
      </c>
      <c r="I21" s="247">
        <f t="shared" si="1"/>
        <v>32</v>
      </c>
      <c r="J21" s="181">
        <v>0</v>
      </c>
      <c r="K21" s="182">
        <v>0</v>
      </c>
      <c r="L21" s="259">
        <f t="shared" si="2"/>
        <v>0</v>
      </c>
      <c r="M21" s="191">
        <v>0</v>
      </c>
    </row>
    <row r="22" spans="1:13" s="178" customFormat="1" ht="12.75" customHeight="1">
      <c r="A22" s="179"/>
      <c r="B22" s="266"/>
      <c r="C22" s="267"/>
      <c r="D22" s="268" t="s">
        <v>198</v>
      </c>
      <c r="E22" s="269">
        <f>SUM(E9:E21)</f>
        <v>267</v>
      </c>
      <c r="F22" s="248">
        <f t="shared" ref="F22:M22" si="3">SUM(F9:F21)</f>
        <v>34</v>
      </c>
      <c r="G22" s="248">
        <f t="shared" si="3"/>
        <v>301</v>
      </c>
      <c r="H22" s="252">
        <f t="shared" si="3"/>
        <v>17</v>
      </c>
      <c r="I22" s="248">
        <f t="shared" si="3"/>
        <v>318</v>
      </c>
      <c r="J22" s="269">
        <f t="shared" si="3"/>
        <v>120</v>
      </c>
      <c r="K22" s="248">
        <f t="shared" si="3"/>
        <v>6</v>
      </c>
      <c r="L22" s="260">
        <f t="shared" si="3"/>
        <v>126</v>
      </c>
      <c r="M22" s="270">
        <f t="shared" si="3"/>
        <v>5</v>
      </c>
    </row>
    <row r="23" spans="1:13" s="7" customFormat="1" ht="12.75" customHeight="1">
      <c r="A23" s="328" t="s">
        <v>170</v>
      </c>
      <c r="B23" s="330" t="s">
        <v>171</v>
      </c>
      <c r="C23" s="332" t="s">
        <v>153</v>
      </c>
      <c r="D23" s="188">
        <v>13</v>
      </c>
      <c r="E23" s="186">
        <v>573</v>
      </c>
      <c r="F23" s="187">
        <v>0</v>
      </c>
      <c r="G23" s="249">
        <f t="shared" si="0"/>
        <v>573</v>
      </c>
      <c r="H23" s="241">
        <v>0</v>
      </c>
      <c r="I23" s="249">
        <f t="shared" si="1"/>
        <v>573</v>
      </c>
      <c r="J23" s="186">
        <v>113</v>
      </c>
      <c r="K23" s="187">
        <v>13</v>
      </c>
      <c r="L23" s="261">
        <f t="shared" si="2"/>
        <v>126</v>
      </c>
      <c r="M23" s="192">
        <v>19</v>
      </c>
    </row>
    <row r="24" spans="1:13" s="7" customFormat="1" ht="12.75" customHeight="1">
      <c r="A24" s="329"/>
      <c r="B24" s="331"/>
      <c r="C24" s="333"/>
      <c r="D24" s="189">
        <v>12</v>
      </c>
      <c r="E24" s="186">
        <v>9</v>
      </c>
      <c r="F24" s="187">
        <v>0</v>
      </c>
      <c r="G24" s="250">
        <f t="shared" si="0"/>
        <v>9</v>
      </c>
      <c r="H24" s="241">
        <v>0</v>
      </c>
      <c r="I24" s="250">
        <f t="shared" si="1"/>
        <v>9</v>
      </c>
      <c r="J24" s="186">
        <v>0</v>
      </c>
      <c r="K24" s="187">
        <v>0</v>
      </c>
      <c r="L24" s="262">
        <f t="shared" si="2"/>
        <v>0</v>
      </c>
      <c r="M24" s="192">
        <v>0</v>
      </c>
    </row>
    <row r="25" spans="1:13" s="7" customFormat="1" ht="12.75" customHeight="1">
      <c r="A25" s="329"/>
      <c r="B25" s="331"/>
      <c r="C25" s="334"/>
      <c r="D25" s="190">
        <v>11</v>
      </c>
      <c r="E25" s="186">
        <v>0</v>
      </c>
      <c r="F25" s="187">
        <v>0</v>
      </c>
      <c r="G25" s="247">
        <f t="shared" si="0"/>
        <v>0</v>
      </c>
      <c r="H25" s="241">
        <v>0</v>
      </c>
      <c r="I25" s="247">
        <f t="shared" si="1"/>
        <v>0</v>
      </c>
      <c r="J25" s="186">
        <v>0</v>
      </c>
      <c r="K25" s="187">
        <v>0</v>
      </c>
      <c r="L25" s="259">
        <f t="shared" si="2"/>
        <v>0</v>
      </c>
      <c r="M25" s="192">
        <v>0</v>
      </c>
    </row>
    <row r="26" spans="1:13" s="7" customFormat="1" ht="12.75" customHeight="1">
      <c r="A26" s="329"/>
      <c r="B26" s="331"/>
      <c r="C26" s="335" t="s">
        <v>154</v>
      </c>
      <c r="D26" s="188">
        <v>10</v>
      </c>
      <c r="E26" s="186">
        <v>1</v>
      </c>
      <c r="F26" s="187">
        <v>0</v>
      </c>
      <c r="G26" s="249">
        <f t="shared" si="0"/>
        <v>1</v>
      </c>
      <c r="H26" s="241">
        <v>0</v>
      </c>
      <c r="I26" s="249">
        <f t="shared" si="1"/>
        <v>1</v>
      </c>
      <c r="J26" s="186">
        <v>0</v>
      </c>
      <c r="K26" s="187">
        <v>0</v>
      </c>
      <c r="L26" s="261">
        <f t="shared" si="2"/>
        <v>0</v>
      </c>
      <c r="M26" s="192">
        <v>0</v>
      </c>
    </row>
    <row r="27" spans="1:13" s="7" customFormat="1" ht="12.75" customHeight="1">
      <c r="A27" s="329"/>
      <c r="B27" s="331"/>
      <c r="C27" s="333"/>
      <c r="D27" s="189">
        <v>9</v>
      </c>
      <c r="E27" s="186">
        <v>2</v>
      </c>
      <c r="F27" s="187">
        <v>0</v>
      </c>
      <c r="G27" s="250">
        <f t="shared" si="0"/>
        <v>2</v>
      </c>
      <c r="H27" s="241">
        <v>0</v>
      </c>
      <c r="I27" s="250">
        <f t="shared" si="1"/>
        <v>2</v>
      </c>
      <c r="J27" s="186">
        <v>0</v>
      </c>
      <c r="K27" s="187">
        <v>0</v>
      </c>
      <c r="L27" s="262">
        <f t="shared" si="2"/>
        <v>0</v>
      </c>
      <c r="M27" s="192">
        <v>0</v>
      </c>
    </row>
    <row r="28" spans="1:13" s="7" customFormat="1" ht="12.75" customHeight="1">
      <c r="A28" s="329"/>
      <c r="B28" s="331"/>
      <c r="C28" s="333"/>
      <c r="D28" s="189">
        <v>8</v>
      </c>
      <c r="E28" s="186">
        <v>4</v>
      </c>
      <c r="F28" s="187">
        <v>0</v>
      </c>
      <c r="G28" s="250">
        <f t="shared" si="0"/>
        <v>4</v>
      </c>
      <c r="H28" s="241">
        <v>0</v>
      </c>
      <c r="I28" s="250">
        <f t="shared" si="1"/>
        <v>4</v>
      </c>
      <c r="J28" s="186">
        <v>0</v>
      </c>
      <c r="K28" s="187">
        <v>0</v>
      </c>
      <c r="L28" s="262">
        <f t="shared" si="2"/>
        <v>0</v>
      </c>
      <c r="M28" s="192">
        <v>0</v>
      </c>
    </row>
    <row r="29" spans="1:13" s="7" customFormat="1" ht="12.75" customHeight="1">
      <c r="A29" s="329"/>
      <c r="B29" s="331"/>
      <c r="C29" s="333"/>
      <c r="D29" s="189">
        <v>7</v>
      </c>
      <c r="E29" s="186">
        <v>4</v>
      </c>
      <c r="F29" s="187">
        <v>0</v>
      </c>
      <c r="G29" s="250">
        <f t="shared" si="0"/>
        <v>4</v>
      </c>
      <c r="H29" s="241">
        <v>0</v>
      </c>
      <c r="I29" s="250">
        <f t="shared" si="1"/>
        <v>4</v>
      </c>
      <c r="J29" s="186">
        <v>0</v>
      </c>
      <c r="K29" s="187">
        <v>0</v>
      </c>
      <c r="L29" s="262">
        <f t="shared" si="2"/>
        <v>0</v>
      </c>
      <c r="M29" s="192">
        <v>0</v>
      </c>
    </row>
    <row r="30" spans="1:13" s="7" customFormat="1" ht="12.75" customHeight="1">
      <c r="A30" s="329"/>
      <c r="B30" s="331"/>
      <c r="C30" s="334"/>
      <c r="D30" s="190">
        <v>6</v>
      </c>
      <c r="E30" s="186">
        <v>7</v>
      </c>
      <c r="F30" s="187">
        <v>0</v>
      </c>
      <c r="G30" s="247">
        <f t="shared" si="0"/>
        <v>7</v>
      </c>
      <c r="H30" s="241">
        <v>0</v>
      </c>
      <c r="I30" s="247">
        <f t="shared" si="1"/>
        <v>7</v>
      </c>
      <c r="J30" s="186">
        <v>1</v>
      </c>
      <c r="K30" s="187">
        <v>0</v>
      </c>
      <c r="L30" s="259">
        <f t="shared" si="2"/>
        <v>1</v>
      </c>
      <c r="M30" s="192">
        <v>1</v>
      </c>
    </row>
    <row r="31" spans="1:13" s="7" customFormat="1" ht="12.75" customHeight="1">
      <c r="A31" s="329"/>
      <c r="B31" s="331"/>
      <c r="C31" s="335" t="s">
        <v>155</v>
      </c>
      <c r="D31" s="188">
        <v>5</v>
      </c>
      <c r="E31" s="186">
        <v>9</v>
      </c>
      <c r="F31" s="187">
        <v>0</v>
      </c>
      <c r="G31" s="249">
        <f t="shared" si="0"/>
        <v>9</v>
      </c>
      <c r="H31" s="241">
        <v>0</v>
      </c>
      <c r="I31" s="249">
        <f t="shared" si="1"/>
        <v>9</v>
      </c>
      <c r="J31" s="186">
        <v>0</v>
      </c>
      <c r="K31" s="187">
        <v>1</v>
      </c>
      <c r="L31" s="261">
        <f t="shared" si="2"/>
        <v>1</v>
      </c>
      <c r="M31" s="192">
        <v>1</v>
      </c>
    </row>
    <row r="32" spans="1:13" s="7" customFormat="1" ht="12.75" customHeight="1">
      <c r="A32" s="329"/>
      <c r="B32" s="331"/>
      <c r="C32" s="333"/>
      <c r="D32" s="189">
        <v>4</v>
      </c>
      <c r="E32" s="186">
        <v>10</v>
      </c>
      <c r="F32" s="187">
        <v>0</v>
      </c>
      <c r="G32" s="250">
        <f t="shared" si="0"/>
        <v>10</v>
      </c>
      <c r="H32" s="241">
        <v>0</v>
      </c>
      <c r="I32" s="250">
        <f t="shared" si="1"/>
        <v>10</v>
      </c>
      <c r="J32" s="186">
        <v>0</v>
      </c>
      <c r="K32" s="187">
        <v>0</v>
      </c>
      <c r="L32" s="262">
        <f t="shared" si="2"/>
        <v>0</v>
      </c>
      <c r="M32" s="192">
        <v>0</v>
      </c>
    </row>
    <row r="33" spans="1:13" s="7" customFormat="1" ht="12.75" customHeight="1">
      <c r="A33" s="329"/>
      <c r="B33" s="331"/>
      <c r="C33" s="333"/>
      <c r="D33" s="189">
        <v>3</v>
      </c>
      <c r="E33" s="186">
        <v>0</v>
      </c>
      <c r="F33" s="187">
        <v>9</v>
      </c>
      <c r="G33" s="250">
        <f t="shared" si="0"/>
        <v>9</v>
      </c>
      <c r="H33" s="241">
        <v>0</v>
      </c>
      <c r="I33" s="250">
        <f t="shared" si="1"/>
        <v>9</v>
      </c>
      <c r="J33" s="186">
        <v>0</v>
      </c>
      <c r="K33" s="187">
        <v>0</v>
      </c>
      <c r="L33" s="262">
        <f t="shared" si="2"/>
        <v>0</v>
      </c>
      <c r="M33" s="192">
        <v>0</v>
      </c>
    </row>
    <row r="34" spans="1:13" s="7" customFormat="1" ht="12.75" customHeight="1">
      <c r="A34" s="329"/>
      <c r="B34" s="331"/>
      <c r="C34" s="333"/>
      <c r="D34" s="189">
        <v>2</v>
      </c>
      <c r="E34" s="186">
        <v>0</v>
      </c>
      <c r="F34" s="187">
        <v>11</v>
      </c>
      <c r="G34" s="251">
        <f>E34+F34</f>
        <v>11</v>
      </c>
      <c r="H34" s="241">
        <v>0</v>
      </c>
      <c r="I34" s="251">
        <f t="shared" si="1"/>
        <v>11</v>
      </c>
      <c r="J34" s="186">
        <v>0</v>
      </c>
      <c r="K34" s="187">
        <v>0</v>
      </c>
      <c r="L34" s="263">
        <f t="shared" si="2"/>
        <v>0</v>
      </c>
      <c r="M34" s="192">
        <v>0</v>
      </c>
    </row>
    <row r="35" spans="1:13" s="7" customFormat="1" ht="12.75" customHeight="1">
      <c r="A35" s="329"/>
      <c r="B35" s="331"/>
      <c r="C35" s="336"/>
      <c r="D35" s="190">
        <v>1</v>
      </c>
      <c r="E35" s="186">
        <v>0</v>
      </c>
      <c r="F35" s="187">
        <v>16</v>
      </c>
      <c r="G35" s="247">
        <f t="shared" ref="G35:G49" si="4">E35+F35</f>
        <v>16</v>
      </c>
      <c r="H35" s="241">
        <v>35</v>
      </c>
      <c r="I35" s="247">
        <f t="shared" si="1"/>
        <v>51</v>
      </c>
      <c r="J35" s="186">
        <v>0</v>
      </c>
      <c r="K35" s="187">
        <v>0</v>
      </c>
      <c r="L35" s="259">
        <f t="shared" si="2"/>
        <v>0</v>
      </c>
      <c r="M35" s="192">
        <v>0</v>
      </c>
    </row>
    <row r="36" spans="1:13" s="178" customFormat="1" ht="12.75" customHeight="1">
      <c r="A36" s="179"/>
      <c r="B36" s="266"/>
      <c r="C36" s="267"/>
      <c r="D36" s="268" t="s">
        <v>198</v>
      </c>
      <c r="E36" s="269">
        <f>SUM(E23:E35)</f>
        <v>619</v>
      </c>
      <c r="F36" s="248">
        <f t="shared" ref="F36:M36" si="5">SUM(F23:F35)</f>
        <v>36</v>
      </c>
      <c r="G36" s="248">
        <f t="shared" si="5"/>
        <v>655</v>
      </c>
      <c r="H36" s="252">
        <f t="shared" si="5"/>
        <v>35</v>
      </c>
      <c r="I36" s="248">
        <f t="shared" si="5"/>
        <v>690</v>
      </c>
      <c r="J36" s="269">
        <f t="shared" si="5"/>
        <v>114</v>
      </c>
      <c r="K36" s="248">
        <f t="shared" si="5"/>
        <v>14</v>
      </c>
      <c r="L36" s="260">
        <f t="shared" si="5"/>
        <v>128</v>
      </c>
      <c r="M36" s="270">
        <f t="shared" si="5"/>
        <v>21</v>
      </c>
    </row>
    <row r="37" spans="1:13" s="7" customFormat="1" ht="12.75" customHeight="1">
      <c r="A37" s="328" t="s">
        <v>172</v>
      </c>
      <c r="B37" s="330" t="s">
        <v>173</v>
      </c>
      <c r="C37" s="332" t="s">
        <v>153</v>
      </c>
      <c r="D37" s="180">
        <v>13</v>
      </c>
      <c r="E37" s="181">
        <v>15</v>
      </c>
      <c r="F37" s="182">
        <v>0</v>
      </c>
      <c r="G37" s="243">
        <f t="shared" si="4"/>
        <v>15</v>
      </c>
      <c r="H37" s="242">
        <v>0</v>
      </c>
      <c r="I37" s="243">
        <f t="shared" si="1"/>
        <v>15</v>
      </c>
      <c r="J37" s="181">
        <v>0</v>
      </c>
      <c r="K37" s="182">
        <v>0</v>
      </c>
      <c r="L37" s="255">
        <f t="shared" si="2"/>
        <v>0</v>
      </c>
      <c r="M37" s="191">
        <v>0</v>
      </c>
    </row>
    <row r="38" spans="1:13" s="7" customFormat="1" ht="12.75" customHeight="1">
      <c r="A38" s="329"/>
      <c r="B38" s="331"/>
      <c r="C38" s="333"/>
      <c r="D38" s="183">
        <v>12</v>
      </c>
      <c r="E38" s="181">
        <v>1</v>
      </c>
      <c r="F38" s="182">
        <v>0</v>
      </c>
      <c r="G38" s="244">
        <f t="shared" si="4"/>
        <v>1</v>
      </c>
      <c r="H38" s="242">
        <v>0</v>
      </c>
      <c r="I38" s="244">
        <f t="shared" si="1"/>
        <v>1</v>
      </c>
      <c r="J38" s="181">
        <v>0</v>
      </c>
      <c r="K38" s="182">
        <v>0</v>
      </c>
      <c r="L38" s="256">
        <f t="shared" si="2"/>
        <v>0</v>
      </c>
      <c r="M38" s="191">
        <v>0</v>
      </c>
    </row>
    <row r="39" spans="1:13" s="7" customFormat="1" ht="12.75" customHeight="1">
      <c r="A39" s="329"/>
      <c r="B39" s="331"/>
      <c r="C39" s="334"/>
      <c r="D39" s="184">
        <v>11</v>
      </c>
      <c r="E39" s="181">
        <v>2</v>
      </c>
      <c r="F39" s="182">
        <v>0</v>
      </c>
      <c r="G39" s="245">
        <f t="shared" si="4"/>
        <v>2</v>
      </c>
      <c r="H39" s="242">
        <v>0</v>
      </c>
      <c r="I39" s="245">
        <f t="shared" si="1"/>
        <v>2</v>
      </c>
      <c r="J39" s="181">
        <v>0</v>
      </c>
      <c r="K39" s="182">
        <v>0</v>
      </c>
      <c r="L39" s="257">
        <f t="shared" si="2"/>
        <v>0</v>
      </c>
      <c r="M39" s="191">
        <v>0</v>
      </c>
    </row>
    <row r="40" spans="1:13" s="7" customFormat="1" ht="12.75" customHeight="1">
      <c r="A40" s="329"/>
      <c r="B40" s="331"/>
      <c r="C40" s="335" t="s">
        <v>154</v>
      </c>
      <c r="D40" s="180">
        <v>10</v>
      </c>
      <c r="E40" s="181">
        <v>0</v>
      </c>
      <c r="F40" s="182">
        <v>0</v>
      </c>
      <c r="G40" s="243">
        <f t="shared" si="4"/>
        <v>0</v>
      </c>
      <c r="H40" s="242">
        <v>0</v>
      </c>
      <c r="I40" s="243">
        <f t="shared" si="1"/>
        <v>0</v>
      </c>
      <c r="J40" s="181">
        <v>0</v>
      </c>
      <c r="K40" s="182">
        <v>0</v>
      </c>
      <c r="L40" s="255">
        <f t="shared" si="2"/>
        <v>0</v>
      </c>
      <c r="M40" s="191">
        <v>0</v>
      </c>
    </row>
    <row r="41" spans="1:13" s="7" customFormat="1" ht="12.75" customHeight="1">
      <c r="A41" s="329"/>
      <c r="B41" s="331"/>
      <c r="C41" s="333"/>
      <c r="D41" s="183">
        <v>9</v>
      </c>
      <c r="E41" s="181">
        <v>1</v>
      </c>
      <c r="F41" s="182">
        <v>0</v>
      </c>
      <c r="G41" s="244">
        <f t="shared" si="4"/>
        <v>1</v>
      </c>
      <c r="H41" s="242">
        <v>0</v>
      </c>
      <c r="I41" s="244">
        <f t="shared" si="1"/>
        <v>1</v>
      </c>
      <c r="J41" s="181">
        <v>0</v>
      </c>
      <c r="K41" s="182">
        <v>0</v>
      </c>
      <c r="L41" s="256">
        <f t="shared" si="2"/>
        <v>0</v>
      </c>
      <c r="M41" s="191">
        <v>0</v>
      </c>
    </row>
    <row r="42" spans="1:13" s="7" customFormat="1" ht="12.75" customHeight="1">
      <c r="A42" s="329"/>
      <c r="B42" s="331"/>
      <c r="C42" s="333"/>
      <c r="D42" s="183">
        <v>8</v>
      </c>
      <c r="E42" s="181">
        <v>0</v>
      </c>
      <c r="F42" s="182">
        <v>0</v>
      </c>
      <c r="G42" s="244">
        <f t="shared" si="4"/>
        <v>0</v>
      </c>
      <c r="H42" s="242">
        <v>0</v>
      </c>
      <c r="I42" s="244">
        <f t="shared" si="1"/>
        <v>0</v>
      </c>
      <c r="J42" s="181">
        <v>0</v>
      </c>
      <c r="K42" s="182">
        <v>0</v>
      </c>
      <c r="L42" s="256">
        <f t="shared" si="2"/>
        <v>0</v>
      </c>
      <c r="M42" s="191">
        <v>0</v>
      </c>
    </row>
    <row r="43" spans="1:13" s="7" customFormat="1" ht="12.75" customHeight="1">
      <c r="A43" s="329"/>
      <c r="B43" s="331"/>
      <c r="C43" s="333"/>
      <c r="D43" s="183">
        <v>7</v>
      </c>
      <c r="E43" s="181">
        <v>0</v>
      </c>
      <c r="F43" s="182">
        <v>0</v>
      </c>
      <c r="G43" s="244">
        <f t="shared" si="4"/>
        <v>0</v>
      </c>
      <c r="H43" s="242">
        <v>0</v>
      </c>
      <c r="I43" s="244">
        <f t="shared" si="1"/>
        <v>0</v>
      </c>
      <c r="J43" s="181">
        <v>0</v>
      </c>
      <c r="K43" s="182">
        <v>0</v>
      </c>
      <c r="L43" s="256">
        <f t="shared" si="2"/>
        <v>0</v>
      </c>
      <c r="M43" s="191">
        <v>0</v>
      </c>
    </row>
    <row r="44" spans="1:13" s="7" customFormat="1" ht="12.75" customHeight="1">
      <c r="A44" s="329"/>
      <c r="B44" s="331"/>
      <c r="C44" s="334"/>
      <c r="D44" s="184">
        <v>6</v>
      </c>
      <c r="E44" s="181">
        <v>0</v>
      </c>
      <c r="F44" s="182">
        <v>0</v>
      </c>
      <c r="G44" s="245">
        <f t="shared" si="4"/>
        <v>0</v>
      </c>
      <c r="H44" s="242">
        <v>0</v>
      </c>
      <c r="I44" s="245">
        <f t="shared" si="1"/>
        <v>0</v>
      </c>
      <c r="J44" s="181">
        <v>0</v>
      </c>
      <c r="K44" s="182">
        <v>0</v>
      </c>
      <c r="L44" s="257">
        <f t="shared" si="2"/>
        <v>0</v>
      </c>
      <c r="M44" s="191">
        <v>0</v>
      </c>
    </row>
    <row r="45" spans="1:13" s="7" customFormat="1" ht="12.75" customHeight="1">
      <c r="A45" s="329"/>
      <c r="B45" s="331"/>
      <c r="C45" s="335" t="s">
        <v>155</v>
      </c>
      <c r="D45" s="180">
        <v>5</v>
      </c>
      <c r="E45" s="181">
        <v>0</v>
      </c>
      <c r="F45" s="182">
        <v>0</v>
      </c>
      <c r="G45" s="243">
        <f t="shared" si="4"/>
        <v>0</v>
      </c>
      <c r="H45" s="242">
        <v>0</v>
      </c>
      <c r="I45" s="243">
        <f t="shared" si="1"/>
        <v>0</v>
      </c>
      <c r="J45" s="181">
        <v>0</v>
      </c>
      <c r="K45" s="182">
        <v>0</v>
      </c>
      <c r="L45" s="255">
        <f t="shared" si="2"/>
        <v>0</v>
      </c>
      <c r="M45" s="191">
        <v>0</v>
      </c>
    </row>
    <row r="46" spans="1:13" s="7" customFormat="1" ht="12.75" customHeight="1">
      <c r="A46" s="329"/>
      <c r="B46" s="331"/>
      <c r="C46" s="333"/>
      <c r="D46" s="183">
        <v>4</v>
      </c>
      <c r="E46" s="181">
        <v>0</v>
      </c>
      <c r="F46" s="182">
        <v>0</v>
      </c>
      <c r="G46" s="244">
        <f t="shared" si="4"/>
        <v>0</v>
      </c>
      <c r="H46" s="242">
        <v>0</v>
      </c>
      <c r="I46" s="244">
        <f t="shared" si="1"/>
        <v>0</v>
      </c>
      <c r="J46" s="181">
        <v>0</v>
      </c>
      <c r="K46" s="182">
        <v>0</v>
      </c>
      <c r="L46" s="256">
        <f t="shared" si="2"/>
        <v>0</v>
      </c>
      <c r="M46" s="191">
        <v>0</v>
      </c>
    </row>
    <row r="47" spans="1:13" s="7" customFormat="1" ht="12.75" customHeight="1">
      <c r="A47" s="329"/>
      <c r="B47" s="331"/>
      <c r="C47" s="333"/>
      <c r="D47" s="183">
        <v>3</v>
      </c>
      <c r="E47" s="181">
        <v>0</v>
      </c>
      <c r="F47" s="182">
        <v>0</v>
      </c>
      <c r="G47" s="244">
        <f t="shared" si="4"/>
        <v>0</v>
      </c>
      <c r="H47" s="242">
        <v>0</v>
      </c>
      <c r="I47" s="244">
        <f t="shared" si="1"/>
        <v>0</v>
      </c>
      <c r="J47" s="181">
        <v>0</v>
      </c>
      <c r="K47" s="182">
        <v>0</v>
      </c>
      <c r="L47" s="256">
        <f t="shared" si="2"/>
        <v>0</v>
      </c>
      <c r="M47" s="191">
        <v>0</v>
      </c>
    </row>
    <row r="48" spans="1:13" s="7" customFormat="1" ht="12.75" customHeight="1">
      <c r="A48" s="329"/>
      <c r="B48" s="331"/>
      <c r="C48" s="333"/>
      <c r="D48" s="183">
        <v>2</v>
      </c>
      <c r="E48" s="181">
        <v>0</v>
      </c>
      <c r="F48" s="182">
        <v>0</v>
      </c>
      <c r="G48" s="246">
        <f t="shared" si="4"/>
        <v>0</v>
      </c>
      <c r="H48" s="242">
        <v>0</v>
      </c>
      <c r="I48" s="246">
        <f t="shared" si="1"/>
        <v>0</v>
      </c>
      <c r="J48" s="181">
        <v>0</v>
      </c>
      <c r="K48" s="182">
        <v>0</v>
      </c>
      <c r="L48" s="258">
        <f t="shared" si="2"/>
        <v>0</v>
      </c>
      <c r="M48" s="191">
        <v>0</v>
      </c>
    </row>
    <row r="49" spans="1:13" s="7" customFormat="1" ht="12.75" customHeight="1">
      <c r="A49" s="329"/>
      <c r="B49" s="331"/>
      <c r="C49" s="336"/>
      <c r="D49" s="184">
        <v>1</v>
      </c>
      <c r="E49" s="181">
        <v>0</v>
      </c>
      <c r="F49" s="182">
        <v>0</v>
      </c>
      <c r="G49" s="247">
        <f t="shared" si="4"/>
        <v>0</v>
      </c>
      <c r="H49" s="242">
        <v>0</v>
      </c>
      <c r="I49" s="247">
        <f t="shared" si="1"/>
        <v>0</v>
      </c>
      <c r="J49" s="181">
        <v>0</v>
      </c>
      <c r="K49" s="182">
        <v>0</v>
      </c>
      <c r="L49" s="259">
        <f t="shared" si="2"/>
        <v>0</v>
      </c>
      <c r="M49" s="191">
        <v>0</v>
      </c>
    </row>
    <row r="50" spans="1:13" s="178" customFormat="1" ht="12.75" customHeight="1">
      <c r="A50" s="271"/>
      <c r="B50" s="266"/>
      <c r="C50" s="267"/>
      <c r="D50" s="272" t="s">
        <v>198</v>
      </c>
      <c r="E50" s="273">
        <f>SUM(E37:E49)</f>
        <v>19</v>
      </c>
      <c r="F50" s="252">
        <f t="shared" ref="F50:M50" si="6">SUM(F37:F49)</f>
        <v>0</v>
      </c>
      <c r="G50" s="252">
        <f t="shared" si="6"/>
        <v>19</v>
      </c>
      <c r="H50" s="252">
        <f t="shared" si="6"/>
        <v>0</v>
      </c>
      <c r="I50" s="252">
        <f t="shared" si="6"/>
        <v>19</v>
      </c>
      <c r="J50" s="273">
        <f t="shared" si="6"/>
        <v>0</v>
      </c>
      <c r="K50" s="252">
        <f t="shared" si="6"/>
        <v>0</v>
      </c>
      <c r="L50" s="264">
        <f t="shared" si="6"/>
        <v>0</v>
      </c>
      <c r="M50" s="274">
        <f t="shared" si="6"/>
        <v>0</v>
      </c>
    </row>
    <row r="51" spans="1:13" s="178" customFormat="1" ht="12.75" customHeight="1" thickBot="1">
      <c r="A51" s="277"/>
      <c r="B51" s="326" t="s">
        <v>18</v>
      </c>
      <c r="C51" s="326"/>
      <c r="D51" s="327"/>
      <c r="E51" s="275">
        <f>E22+E36+E50</f>
        <v>905</v>
      </c>
      <c r="F51" s="253">
        <f t="shared" ref="F51:M51" si="7">F22+F36+F50</f>
        <v>70</v>
      </c>
      <c r="G51" s="253">
        <f t="shared" si="7"/>
        <v>975</v>
      </c>
      <c r="H51" s="253">
        <f t="shared" si="7"/>
        <v>52</v>
      </c>
      <c r="I51" s="254">
        <f t="shared" si="7"/>
        <v>1027</v>
      </c>
      <c r="J51" s="275">
        <f t="shared" si="7"/>
        <v>234</v>
      </c>
      <c r="K51" s="253">
        <f t="shared" si="7"/>
        <v>20</v>
      </c>
      <c r="L51" s="265">
        <f t="shared" si="7"/>
        <v>254</v>
      </c>
      <c r="M51" s="276">
        <f t="shared" si="7"/>
        <v>26</v>
      </c>
    </row>
    <row r="52" spans="1:13" ht="13.5" thickTop="1">
      <c r="A52" s="204" t="s">
        <v>216</v>
      </c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opLeftCell="A4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337" t="s">
        <v>109</v>
      </c>
      <c r="B1" s="337"/>
      <c r="C1" s="337"/>
    </row>
    <row r="2" spans="1:4" ht="12.75" customHeight="1">
      <c r="A2" s="337" t="s">
        <v>64</v>
      </c>
      <c r="B2" s="337"/>
      <c r="C2" s="337"/>
    </row>
    <row r="3" spans="1:4" ht="12.75" customHeight="1">
      <c r="A3" s="5"/>
      <c r="B3" s="5"/>
    </row>
    <row r="4" spans="1:4" ht="12.75" customHeight="1">
      <c r="A4" s="338" t="s">
        <v>145</v>
      </c>
      <c r="B4" s="338"/>
    </row>
    <row r="5" spans="1:4" ht="12.75" customHeight="1">
      <c r="A5" s="306" t="s">
        <v>203</v>
      </c>
      <c r="B5" s="305"/>
    </row>
    <row r="6" spans="1:4" s="1" customFormat="1" ht="12.75" customHeight="1">
      <c r="C6" s="105">
        <v>1</v>
      </c>
    </row>
    <row r="7" spans="1:4" s="23" customFormat="1" ht="12.75" customHeight="1">
      <c r="A7" s="366" t="s">
        <v>101</v>
      </c>
      <c r="B7" s="360" t="s">
        <v>110</v>
      </c>
      <c r="C7" s="360"/>
      <c r="D7" s="106"/>
    </row>
    <row r="8" spans="1:4" s="23" customFormat="1" ht="41.25" customHeight="1">
      <c r="A8" s="366"/>
      <c r="B8" s="360" t="s">
        <v>111</v>
      </c>
      <c r="C8" s="360" t="s">
        <v>112</v>
      </c>
      <c r="D8" s="106"/>
    </row>
    <row r="9" spans="1:4" s="23" customFormat="1">
      <c r="A9" s="366"/>
      <c r="B9" s="360"/>
      <c r="C9" s="360"/>
      <c r="D9" s="106"/>
    </row>
    <row r="10" spans="1:4" ht="12.75" customHeight="1">
      <c r="A10" s="304" t="s">
        <v>183</v>
      </c>
      <c r="B10" s="278">
        <v>14607.74</v>
      </c>
      <c r="C10" s="278">
        <v>9495.0300000000007</v>
      </c>
    </row>
    <row r="11" spans="1:4" ht="12.75" customHeight="1">
      <c r="A11" s="304" t="s">
        <v>184</v>
      </c>
      <c r="B11" s="278">
        <v>12940.02</v>
      </c>
      <c r="C11" s="278">
        <v>8411.01</v>
      </c>
    </row>
    <row r="12" spans="1:4" ht="12.75" customHeight="1">
      <c r="A12" s="304" t="s">
        <v>185</v>
      </c>
      <c r="B12" s="278">
        <v>11382.88</v>
      </c>
      <c r="C12" s="278">
        <v>7398.87</v>
      </c>
    </row>
    <row r="13" spans="1:4" ht="12.75" customHeight="1">
      <c r="A13" s="304" t="s">
        <v>186</v>
      </c>
      <c r="B13" s="278">
        <v>9216.74</v>
      </c>
      <c r="C13" s="278">
        <v>5990.88</v>
      </c>
    </row>
    <row r="14" spans="1:4" ht="12.75" customHeight="1">
      <c r="A14" s="304" t="s">
        <v>187</v>
      </c>
      <c r="B14" s="278">
        <v>3072.36</v>
      </c>
      <c r="C14" s="278">
        <v>3072.36</v>
      </c>
    </row>
    <row r="15" spans="1:4" ht="12.75" customHeight="1">
      <c r="A15" s="304" t="s">
        <v>188</v>
      </c>
      <c r="B15" s="278">
        <v>2232.038</v>
      </c>
      <c r="C15" s="278">
        <v>2232.038</v>
      </c>
    </row>
    <row r="16" spans="1:4" ht="12.75" customHeight="1">
      <c r="A16" s="304" t="s">
        <v>189</v>
      </c>
      <c r="B16" s="278">
        <v>1939.89</v>
      </c>
      <c r="C16" s="278">
        <v>1939.89</v>
      </c>
    </row>
    <row r="17" spans="1:3" ht="12.75" customHeight="1">
      <c r="A17" s="304" t="s">
        <v>190</v>
      </c>
      <c r="B17" s="278">
        <v>1379.07</v>
      </c>
      <c r="C17" s="278">
        <v>1379.07</v>
      </c>
    </row>
    <row r="18" spans="1:3" ht="12.75" customHeight="1">
      <c r="A18" s="304" t="s">
        <v>191</v>
      </c>
      <c r="B18" s="278">
        <v>1185.05</v>
      </c>
      <c r="C18" s="278">
        <v>1185.05</v>
      </c>
    </row>
    <row r="19" spans="1:3" ht="12.75" customHeight="1">
      <c r="A19" s="304" t="s">
        <v>192</v>
      </c>
      <c r="B19" s="278">
        <v>1019.17</v>
      </c>
      <c r="C19" s="278">
        <v>1019.17</v>
      </c>
    </row>
    <row r="20" spans="1:3" ht="12.75" hidden="1" customHeight="1">
      <c r="A20" s="80"/>
      <c r="B20" s="176"/>
      <c r="C20" s="176"/>
    </row>
    <row r="21" spans="1:3" ht="12.75" hidden="1" customHeight="1">
      <c r="A21" s="80"/>
      <c r="B21" s="176"/>
      <c r="C21" s="176"/>
    </row>
    <row r="22" spans="1:3" ht="12.75" hidden="1" customHeight="1">
      <c r="A22" s="80"/>
      <c r="B22" s="176"/>
      <c r="C22" s="176"/>
    </row>
    <row r="23" spans="1:3" ht="12.75" hidden="1" customHeight="1">
      <c r="A23" s="80"/>
      <c r="B23" s="176"/>
      <c r="C23" s="176"/>
    </row>
    <row r="24" spans="1:3" ht="12.75" hidden="1" customHeight="1">
      <c r="A24" s="80"/>
      <c r="B24" s="176"/>
      <c r="C24" s="176"/>
    </row>
    <row r="25" spans="1:3" ht="12.75" hidden="1" customHeight="1">
      <c r="A25" s="80"/>
      <c r="B25" s="176"/>
      <c r="C25" s="176"/>
    </row>
    <row r="26" spans="1:3" ht="12.75" hidden="1" customHeight="1">
      <c r="A26" s="80"/>
      <c r="B26" s="176"/>
      <c r="C26" s="176"/>
    </row>
    <row r="27" spans="1:3" ht="12.75" hidden="1" customHeight="1">
      <c r="A27" s="80"/>
      <c r="B27" s="176"/>
      <c r="C27" s="176"/>
    </row>
    <row r="28" spans="1:3" ht="12.75" hidden="1" customHeight="1">
      <c r="A28" s="80"/>
      <c r="B28" s="176"/>
      <c r="C28" s="176"/>
    </row>
    <row r="29" spans="1:3" ht="12.75" hidden="1" customHeight="1">
      <c r="A29" s="80"/>
      <c r="B29" s="176"/>
      <c r="C29" s="176"/>
    </row>
    <row r="30" spans="1:3" ht="12.75" hidden="1" customHeight="1">
      <c r="A30" s="80"/>
      <c r="B30" s="176"/>
      <c r="C30" s="176"/>
    </row>
    <row r="31" spans="1:3" ht="12.75" hidden="1" customHeight="1">
      <c r="A31" s="80"/>
      <c r="B31" s="176"/>
      <c r="C31" s="176"/>
    </row>
    <row r="32" spans="1:3" ht="12.75" hidden="1" customHeight="1">
      <c r="A32" s="80"/>
      <c r="B32" s="176"/>
      <c r="C32" s="176"/>
    </row>
    <row r="33" spans="1:7" ht="12.75" hidden="1" customHeight="1">
      <c r="A33" s="80"/>
      <c r="B33" s="176"/>
      <c r="C33" s="176"/>
    </row>
    <row r="34" spans="1:7" ht="12.75" hidden="1" customHeight="1">
      <c r="A34" s="80"/>
      <c r="B34" s="176"/>
      <c r="C34" s="176"/>
    </row>
    <row r="35" spans="1:7" ht="12.75" hidden="1" customHeight="1">
      <c r="A35" s="80"/>
      <c r="B35" s="176"/>
      <c r="C35" s="176"/>
    </row>
    <row r="36" spans="1:7">
      <c r="A36" s="201"/>
      <c r="B36" s="177"/>
      <c r="C36" s="177"/>
    </row>
    <row r="37" spans="1:7">
      <c r="A37" s="204" t="s">
        <v>201</v>
      </c>
    </row>
    <row r="38" spans="1:7" s="82" customFormat="1">
      <c r="A38" s="312" t="s">
        <v>70</v>
      </c>
      <c r="B38" s="83"/>
      <c r="C38" s="83"/>
      <c r="D38" s="83"/>
      <c r="E38" s="83"/>
      <c r="F38" s="83"/>
      <c r="G38" s="83"/>
    </row>
    <row r="39" spans="1:7" s="82" customFormat="1">
      <c r="A39" s="313" t="s">
        <v>148</v>
      </c>
      <c r="B39" s="84"/>
      <c r="C39" s="84"/>
      <c r="D39" s="84"/>
      <c r="E39" s="84"/>
      <c r="F39" s="84"/>
      <c r="G39" s="84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>
      <selection activeCell="B9" sqref="B9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337" t="s">
        <v>113</v>
      </c>
      <c r="B1" s="337"/>
    </row>
    <row r="2" spans="1:2">
      <c r="A2" s="337" t="s">
        <v>1</v>
      </c>
      <c r="B2" s="337"/>
    </row>
    <row r="3" spans="1:2">
      <c r="A3" s="107"/>
      <c r="B3" s="108"/>
    </row>
    <row r="4" spans="1:2" ht="12.75" customHeight="1">
      <c r="A4" s="395" t="s">
        <v>199</v>
      </c>
      <c r="B4" s="395"/>
    </row>
    <row r="5" spans="1:2">
      <c r="A5" s="196"/>
      <c r="B5" s="309" t="s">
        <v>202</v>
      </c>
    </row>
    <row r="6" spans="1:2">
      <c r="A6" s="194" t="s">
        <v>114</v>
      </c>
      <c r="B6" s="195" t="s">
        <v>102</v>
      </c>
    </row>
    <row r="7" spans="1:2" ht="33.6" customHeight="1">
      <c r="A7" s="307" t="s">
        <v>194</v>
      </c>
      <c r="B7" s="209">
        <v>0</v>
      </c>
    </row>
    <row r="8" spans="1:2" ht="34.15" customHeight="1">
      <c r="A8" s="308" t="s">
        <v>115</v>
      </c>
      <c r="B8" s="209">
        <v>0</v>
      </c>
    </row>
    <row r="9" spans="1:2">
      <c r="A9" s="201" t="s">
        <v>116</v>
      </c>
      <c r="B9" s="124">
        <f>SUM(B7:B8)</f>
        <v>0</v>
      </c>
    </row>
    <row r="10" spans="1:2">
      <c r="A10" s="204" t="s">
        <v>216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workbookViewId="0">
      <selection activeCell="B37" sqref="B37"/>
    </sheetView>
  </sheetViews>
  <sheetFormatPr defaultColWidth="9.140625" defaultRowHeight="12.75"/>
  <cols>
    <col min="1" max="1" width="9.5703125" style="20" customWidth="1"/>
    <col min="2" max="2" width="46.42578125" style="20" customWidth="1"/>
    <col min="3" max="3" width="14.85546875" style="20" customWidth="1"/>
    <col min="4" max="4" width="14.5703125" style="20" customWidth="1"/>
    <col min="5" max="5" width="14.28515625" style="20" customWidth="1"/>
    <col min="6" max="6" width="13.85546875" style="20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20"/>
    <col min="11" max="16384" width="9.140625" style="7"/>
  </cols>
  <sheetData>
    <row r="1" spans="1:10" s="212" customFormat="1" ht="12.75" customHeight="1">
      <c r="A1" s="396" t="s">
        <v>149</v>
      </c>
      <c r="B1" s="396"/>
      <c r="C1" s="396"/>
      <c r="D1" s="396"/>
      <c r="E1" s="396"/>
      <c r="F1" s="396"/>
      <c r="G1" s="396"/>
      <c r="H1" s="396"/>
      <c r="I1" s="396"/>
      <c r="J1" s="211"/>
    </row>
    <row r="2" spans="1:10" s="212" customFormat="1">
      <c r="A2" s="396" t="s">
        <v>64</v>
      </c>
      <c r="B2" s="396"/>
      <c r="C2" s="396"/>
      <c r="D2" s="396"/>
      <c r="E2" s="396"/>
      <c r="F2" s="396"/>
      <c r="G2" s="396"/>
      <c r="H2" s="396"/>
      <c r="I2" s="396"/>
      <c r="J2" s="211"/>
    </row>
    <row r="3" spans="1:10" s="212" customFormat="1">
      <c r="A3" s="213"/>
      <c r="B3" s="213"/>
      <c r="C3" s="213"/>
      <c r="G3" s="214"/>
      <c r="H3" s="214"/>
      <c r="I3" s="214"/>
      <c r="J3" s="211"/>
    </row>
    <row r="4" spans="1:10" s="208" customFormat="1" ht="12.75" customHeight="1">
      <c r="A4" s="395" t="s">
        <v>208</v>
      </c>
      <c r="B4" s="395"/>
      <c r="C4" s="395"/>
      <c r="D4" s="395"/>
      <c r="E4" s="395"/>
      <c r="F4" s="395"/>
      <c r="G4" s="395"/>
      <c r="H4" s="395"/>
      <c r="I4" s="395"/>
    </row>
    <row r="5" spans="1:10" s="212" customFormat="1" ht="12.75" customHeight="1">
      <c r="A5" s="215"/>
      <c r="B5" s="215"/>
      <c r="C5" s="215"/>
      <c r="D5" s="215"/>
      <c r="E5" s="215"/>
      <c r="F5" s="339" t="s">
        <v>202</v>
      </c>
      <c r="G5" s="339"/>
      <c r="H5" s="339"/>
      <c r="I5" s="339"/>
      <c r="J5" s="211"/>
    </row>
    <row r="6" spans="1:10" s="212" customFormat="1">
      <c r="A6" s="440" t="s">
        <v>118</v>
      </c>
      <c r="B6" s="441"/>
      <c r="C6" s="441" t="s">
        <v>102</v>
      </c>
      <c r="D6" s="441"/>
      <c r="E6" s="441"/>
      <c r="F6" s="441"/>
      <c r="G6" s="441"/>
      <c r="H6" s="441"/>
      <c r="I6" s="441"/>
      <c r="J6" s="211"/>
    </row>
    <row r="7" spans="1:10" s="212" customFormat="1">
      <c r="A7" s="440"/>
      <c r="B7" s="441"/>
      <c r="C7" s="441" t="s">
        <v>119</v>
      </c>
      <c r="D7" s="441" t="s">
        <v>120</v>
      </c>
      <c r="E7" s="441" t="s">
        <v>121</v>
      </c>
      <c r="F7" s="441" t="s">
        <v>122</v>
      </c>
      <c r="G7" s="441" t="s">
        <v>123</v>
      </c>
      <c r="H7" s="441"/>
      <c r="I7" s="441"/>
      <c r="J7" s="211"/>
    </row>
    <row r="8" spans="1:10" s="212" customFormat="1">
      <c r="A8" s="216" t="s">
        <v>124</v>
      </c>
      <c r="B8" s="217" t="s">
        <v>27</v>
      </c>
      <c r="C8" s="441"/>
      <c r="D8" s="441"/>
      <c r="E8" s="441"/>
      <c r="F8" s="441"/>
      <c r="G8" s="217" t="s">
        <v>125</v>
      </c>
      <c r="H8" s="217" t="s">
        <v>126</v>
      </c>
      <c r="I8" s="217" t="s">
        <v>10</v>
      </c>
      <c r="J8" s="211"/>
    </row>
    <row r="9" spans="1:10" s="212" customFormat="1" ht="12.75" customHeight="1">
      <c r="A9" s="210" t="s">
        <v>218</v>
      </c>
      <c r="B9" s="222" t="s">
        <v>196</v>
      </c>
      <c r="C9" s="324">
        <v>1148</v>
      </c>
      <c r="D9" s="325">
        <v>152</v>
      </c>
      <c r="E9" s="325">
        <v>43</v>
      </c>
      <c r="F9" s="325">
        <v>36</v>
      </c>
      <c r="G9" s="205">
        <v>1501</v>
      </c>
      <c r="H9" s="205">
        <v>2242</v>
      </c>
      <c r="I9" s="174">
        <f>G9+H9</f>
        <v>3743</v>
      </c>
      <c r="J9" s="211"/>
    </row>
    <row r="10" spans="1:10" s="212" customFormat="1" ht="12.75" customHeight="1">
      <c r="A10" s="218" t="s">
        <v>195</v>
      </c>
      <c r="B10" s="222" t="s">
        <v>197</v>
      </c>
      <c r="C10" s="324">
        <v>7674</v>
      </c>
      <c r="D10" s="324">
        <v>1840</v>
      </c>
      <c r="E10" s="325">
        <v>130</v>
      </c>
      <c r="F10" s="325">
        <v>56</v>
      </c>
      <c r="G10" s="205">
        <v>9503</v>
      </c>
      <c r="H10" s="205">
        <v>13462</v>
      </c>
      <c r="I10" s="174">
        <f t="shared" ref="I10:I20" si="0">G10+H10</f>
        <v>22965</v>
      </c>
      <c r="J10" s="211"/>
    </row>
    <row r="11" spans="1:10" s="212" customFormat="1" ht="12.75" hidden="1" customHeight="1">
      <c r="A11" s="218"/>
      <c r="B11" s="219"/>
      <c r="C11" s="219"/>
      <c r="D11" s="219"/>
      <c r="E11" s="219"/>
      <c r="F11" s="219"/>
      <c r="G11" s="9"/>
      <c r="H11" s="9"/>
      <c r="I11" s="174">
        <f t="shared" si="0"/>
        <v>0</v>
      </c>
      <c r="J11" s="211"/>
    </row>
    <row r="12" spans="1:10" s="212" customFormat="1" ht="12.75" hidden="1" customHeight="1">
      <c r="A12" s="218"/>
      <c r="B12" s="219"/>
      <c r="C12" s="219"/>
      <c r="D12" s="219"/>
      <c r="E12" s="219"/>
      <c r="F12" s="219"/>
      <c r="G12" s="9"/>
      <c r="H12" s="9"/>
      <c r="I12" s="174">
        <f t="shared" si="0"/>
        <v>0</v>
      </c>
      <c r="J12" s="211"/>
    </row>
    <row r="13" spans="1:10" s="212" customFormat="1" ht="12.75" hidden="1" customHeight="1">
      <c r="A13" s="218"/>
      <c r="B13" s="219"/>
      <c r="C13" s="219"/>
      <c r="D13" s="219"/>
      <c r="E13" s="219"/>
      <c r="F13" s="219"/>
      <c r="G13" s="9"/>
      <c r="H13" s="9"/>
      <c r="I13" s="174">
        <f t="shared" si="0"/>
        <v>0</v>
      </c>
      <c r="J13" s="211"/>
    </row>
    <row r="14" spans="1:10" s="212" customFormat="1" ht="12.75" hidden="1" customHeight="1">
      <c r="A14" s="218"/>
      <c r="B14" s="219"/>
      <c r="C14" s="219"/>
      <c r="D14" s="219"/>
      <c r="E14" s="219"/>
      <c r="F14" s="219"/>
      <c r="G14" s="9"/>
      <c r="H14" s="9"/>
      <c r="I14" s="174">
        <f t="shared" si="0"/>
        <v>0</v>
      </c>
      <c r="J14" s="211"/>
    </row>
    <row r="15" spans="1:10" s="212" customFormat="1" ht="12.75" hidden="1" customHeight="1">
      <c r="A15" s="218"/>
      <c r="B15" s="219"/>
      <c r="C15" s="219"/>
      <c r="D15" s="219"/>
      <c r="E15" s="219"/>
      <c r="F15" s="219"/>
      <c r="G15" s="9"/>
      <c r="H15" s="9"/>
      <c r="I15" s="174">
        <f t="shared" si="0"/>
        <v>0</v>
      </c>
      <c r="J15" s="211"/>
    </row>
    <row r="16" spans="1:10" s="212" customFormat="1" ht="12.75" hidden="1" customHeight="1">
      <c r="A16" s="218"/>
      <c r="B16" s="219"/>
      <c r="C16" s="219"/>
      <c r="D16" s="219"/>
      <c r="E16" s="219"/>
      <c r="F16" s="219"/>
      <c r="G16" s="9"/>
      <c r="H16" s="9"/>
      <c r="I16" s="174">
        <f t="shared" si="0"/>
        <v>0</v>
      </c>
      <c r="J16" s="211"/>
    </row>
    <row r="17" spans="1:14" s="212" customFormat="1" ht="12.75" hidden="1" customHeight="1">
      <c r="A17" s="218"/>
      <c r="B17" s="219"/>
      <c r="C17" s="219"/>
      <c r="D17" s="219"/>
      <c r="E17" s="219"/>
      <c r="F17" s="219"/>
      <c r="G17" s="9"/>
      <c r="H17" s="9"/>
      <c r="I17" s="174">
        <f t="shared" si="0"/>
        <v>0</v>
      </c>
      <c r="J17" s="211"/>
    </row>
    <row r="18" spans="1:14" s="212" customFormat="1" ht="12.75" hidden="1" customHeight="1">
      <c r="A18" s="218"/>
      <c r="B18" s="219"/>
      <c r="C18" s="219"/>
      <c r="D18" s="219"/>
      <c r="E18" s="219"/>
      <c r="F18" s="219"/>
      <c r="G18" s="9"/>
      <c r="H18" s="9"/>
      <c r="I18" s="174">
        <f t="shared" si="0"/>
        <v>0</v>
      </c>
      <c r="J18" s="211"/>
    </row>
    <row r="19" spans="1:14" s="212" customFormat="1" hidden="1">
      <c r="A19" s="220"/>
      <c r="B19" s="219"/>
      <c r="C19" s="219"/>
      <c r="D19" s="219"/>
      <c r="E19" s="219"/>
      <c r="F19" s="219"/>
      <c r="G19" s="9"/>
      <c r="H19" s="9"/>
      <c r="I19" s="174">
        <f t="shared" si="0"/>
        <v>0</v>
      </c>
      <c r="J19" s="211"/>
    </row>
    <row r="20" spans="1:14" s="212" customFormat="1" hidden="1">
      <c r="A20" s="220"/>
      <c r="B20" s="219"/>
      <c r="C20" s="219"/>
      <c r="D20" s="219"/>
      <c r="E20" s="219"/>
      <c r="F20" s="219"/>
      <c r="G20" s="9"/>
      <c r="H20" s="9"/>
      <c r="I20" s="174">
        <f t="shared" si="0"/>
        <v>0</v>
      </c>
      <c r="J20" s="211"/>
    </row>
    <row r="21" spans="1:14" s="212" customFormat="1" ht="21.75" customHeight="1">
      <c r="A21" s="447" t="s">
        <v>10</v>
      </c>
      <c r="B21" s="448"/>
      <c r="C21" s="128">
        <f t="shared" ref="C21:H21" si="1">SUM(C9:C20)</f>
        <v>8822</v>
      </c>
      <c r="D21" s="128">
        <f t="shared" si="1"/>
        <v>1992</v>
      </c>
      <c r="E21" s="128">
        <f t="shared" si="1"/>
        <v>173</v>
      </c>
      <c r="F21" s="128">
        <f t="shared" si="1"/>
        <v>92</v>
      </c>
      <c r="G21" s="128">
        <f t="shared" si="1"/>
        <v>11004</v>
      </c>
      <c r="H21" s="128">
        <f t="shared" si="1"/>
        <v>15704</v>
      </c>
      <c r="I21" s="175">
        <f>SUM(I9:I20)</f>
        <v>26708</v>
      </c>
      <c r="J21" s="211"/>
    </row>
    <row r="22" spans="1:14" s="212" customFormat="1" ht="13.5" customHeight="1">
      <c r="A22" s="449" t="s">
        <v>215</v>
      </c>
      <c r="B22" s="449"/>
      <c r="C22" s="449"/>
      <c r="D22" s="449"/>
      <c r="E22" s="449"/>
      <c r="F22" s="449"/>
      <c r="G22" s="449"/>
      <c r="H22" s="449"/>
      <c r="I22" s="449"/>
      <c r="J22" s="211"/>
    </row>
    <row r="23" spans="1:14" s="212" customFormat="1" ht="12.75" customHeight="1">
      <c r="A23" s="450" t="s">
        <v>70</v>
      </c>
      <c r="B23" s="450"/>
      <c r="C23" s="450"/>
      <c r="D23" s="450"/>
      <c r="E23" s="450"/>
      <c r="F23" s="450"/>
      <c r="G23" s="450"/>
      <c r="H23" s="450"/>
      <c r="I23" s="450"/>
      <c r="J23" s="211"/>
    </row>
    <row r="24" spans="1:14" s="212" customFormat="1" ht="12.75" customHeight="1">
      <c r="A24" s="451" t="s">
        <v>140</v>
      </c>
      <c r="B24" s="451"/>
      <c r="C24" s="451"/>
      <c r="D24" s="451"/>
      <c r="E24" s="451"/>
      <c r="F24" s="451"/>
      <c r="G24" s="451"/>
      <c r="H24" s="451"/>
      <c r="I24" s="451"/>
      <c r="K24" s="211"/>
      <c r="N24" s="211"/>
    </row>
    <row r="25" spans="1:14" s="212" customFormat="1" ht="31.5">
      <c r="A25" s="442" t="s">
        <v>127</v>
      </c>
      <c r="B25" s="443"/>
      <c r="C25" s="221" t="s">
        <v>128</v>
      </c>
      <c r="D25" s="443" t="s">
        <v>129</v>
      </c>
      <c r="E25" s="443"/>
      <c r="F25" s="443"/>
      <c r="G25" s="443"/>
      <c r="H25" s="443"/>
      <c r="I25" s="443"/>
      <c r="K25" s="211"/>
      <c r="N25" s="211"/>
    </row>
    <row r="26" spans="1:14" s="212" customFormat="1" ht="13.5" customHeight="1">
      <c r="A26" s="444" t="s">
        <v>130</v>
      </c>
      <c r="B26" s="445"/>
      <c r="C26" s="323">
        <v>884</v>
      </c>
      <c r="D26" s="446" t="s">
        <v>209</v>
      </c>
      <c r="E26" s="446"/>
      <c r="F26" s="446"/>
      <c r="G26" s="446"/>
      <c r="H26" s="446"/>
      <c r="I26" s="446"/>
      <c r="K26" s="211"/>
      <c r="N26" s="211"/>
    </row>
    <row r="27" spans="1:14" s="212" customFormat="1" ht="12.75" customHeight="1">
      <c r="A27" s="444" t="s">
        <v>131</v>
      </c>
      <c r="B27" s="445"/>
      <c r="C27" s="323">
        <v>699</v>
      </c>
      <c r="D27" s="446" t="s">
        <v>210</v>
      </c>
      <c r="E27" s="446"/>
      <c r="F27" s="446"/>
      <c r="G27" s="446"/>
      <c r="H27" s="446"/>
      <c r="I27" s="446"/>
      <c r="K27" s="211"/>
      <c r="N27" s="211"/>
    </row>
    <row r="28" spans="1:14" s="212" customFormat="1" ht="12.75" customHeight="1">
      <c r="A28" s="444" t="s">
        <v>132</v>
      </c>
      <c r="B28" s="445"/>
      <c r="C28" s="323" t="s">
        <v>211</v>
      </c>
      <c r="D28" s="446" t="s">
        <v>212</v>
      </c>
      <c r="E28" s="446"/>
      <c r="F28" s="446"/>
      <c r="G28" s="446"/>
      <c r="H28" s="446"/>
      <c r="I28" s="446"/>
      <c r="K28" s="211"/>
      <c r="N28" s="211"/>
    </row>
    <row r="29" spans="1:14" s="212" customFormat="1" ht="12.75" customHeight="1">
      <c r="A29" s="444" t="s">
        <v>133</v>
      </c>
      <c r="B29" s="445"/>
      <c r="C29" s="323" t="s">
        <v>211</v>
      </c>
      <c r="D29" s="446" t="s">
        <v>213</v>
      </c>
      <c r="E29" s="446"/>
      <c r="F29" s="446"/>
      <c r="G29" s="446"/>
      <c r="H29" s="446"/>
      <c r="I29" s="446"/>
      <c r="K29" s="211"/>
      <c r="N29" s="211"/>
    </row>
    <row r="30" spans="1:14" s="212" customFormat="1" ht="13.5" customHeight="1">
      <c r="A30" s="444" t="s">
        <v>134</v>
      </c>
      <c r="B30" s="445"/>
      <c r="C30" s="323">
        <v>215</v>
      </c>
      <c r="D30" s="446" t="s">
        <v>214</v>
      </c>
      <c r="E30" s="446"/>
      <c r="F30" s="446"/>
      <c r="G30" s="446"/>
      <c r="H30" s="446"/>
      <c r="I30" s="446"/>
      <c r="K30" s="211"/>
      <c r="N30" s="211"/>
    </row>
    <row r="31" spans="1:14" s="212" customFormat="1">
      <c r="A31" s="310"/>
      <c r="B31" s="310"/>
      <c r="C31" s="310"/>
      <c r="D31" s="310"/>
      <c r="E31" s="310"/>
      <c r="F31" s="310"/>
      <c r="G31" s="311"/>
      <c r="H31" s="311"/>
      <c r="I31" s="311"/>
      <c r="J31" s="211"/>
    </row>
    <row r="32" spans="1:14" s="212" customFormat="1">
      <c r="A32" s="211"/>
      <c r="B32" s="211"/>
      <c r="C32" s="211"/>
      <c r="D32" s="211"/>
      <c r="E32" s="211"/>
      <c r="F32" s="211"/>
      <c r="J32" s="211"/>
    </row>
    <row r="33" spans="1:10" s="212" customFormat="1">
      <c r="A33" s="211"/>
      <c r="B33" s="211"/>
      <c r="C33" s="211"/>
      <c r="D33" s="211"/>
      <c r="E33" s="211"/>
      <c r="F33" s="211"/>
      <c r="J33" s="211"/>
    </row>
    <row r="34" spans="1:10" s="212" customFormat="1">
      <c r="A34" s="211"/>
      <c r="B34" s="211"/>
      <c r="C34" s="211"/>
      <c r="D34" s="211"/>
      <c r="E34" s="211"/>
      <c r="F34" s="211"/>
      <c r="J34" s="211"/>
    </row>
    <row r="35" spans="1:10" s="212" customFormat="1">
      <c r="A35" s="211"/>
      <c r="B35" s="211"/>
      <c r="C35" s="211"/>
      <c r="D35" s="211"/>
      <c r="E35" s="211"/>
      <c r="F35" s="211"/>
      <c r="J35" s="211"/>
    </row>
    <row r="36" spans="1:10" s="212" customFormat="1">
      <c r="A36" s="211"/>
      <c r="B36" s="211"/>
      <c r="C36" s="211"/>
      <c r="D36" s="211"/>
      <c r="E36" s="211"/>
      <c r="F36" s="211"/>
      <c r="J36" s="211"/>
    </row>
  </sheetData>
  <sheetProtection password="C40C" sheet="1" objects="1" scenarios="1"/>
  <mergeCells count="27">
    <mergeCell ref="A29:B29"/>
    <mergeCell ref="D29:I29"/>
    <mergeCell ref="A30:B30"/>
    <mergeCell ref="D30:I30"/>
    <mergeCell ref="A27:B27"/>
    <mergeCell ref="D27:I27"/>
    <mergeCell ref="A28:B28"/>
    <mergeCell ref="D28:I28"/>
    <mergeCell ref="A25:B25"/>
    <mergeCell ref="D25:I25"/>
    <mergeCell ref="A26:B26"/>
    <mergeCell ref="D26:I26"/>
    <mergeCell ref="A21:B21"/>
    <mergeCell ref="A22:I22"/>
    <mergeCell ref="A23:I23"/>
    <mergeCell ref="A24:I24"/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337" t="s">
        <v>149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4" ht="12.75" customHeight="1">
      <c r="A2" s="337" t="s">
        <v>135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4" ht="12.75" customHeight="1">
      <c r="A3" s="428" t="s">
        <v>150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2"/>
    </row>
    <row r="4" spans="1:14" ht="12.75" customHeight="1">
      <c r="A4" s="110"/>
      <c r="B4" s="110"/>
      <c r="C4" s="110"/>
      <c r="D4" s="110"/>
      <c r="E4" s="110"/>
      <c r="G4" s="26"/>
      <c r="H4" s="26"/>
      <c r="I4" s="26"/>
      <c r="J4" s="26"/>
      <c r="L4" s="370" t="s">
        <v>3</v>
      </c>
      <c r="M4" s="370"/>
    </row>
    <row r="5" spans="1:14" s="13" customFormat="1">
      <c r="A5" s="366" t="s">
        <v>118</v>
      </c>
      <c r="B5" s="360"/>
      <c r="C5" s="360" t="s">
        <v>141</v>
      </c>
      <c r="D5" s="360"/>
      <c r="E5" s="360"/>
      <c r="F5" s="360"/>
      <c r="G5" s="360"/>
      <c r="H5" s="360"/>
      <c r="I5" s="360"/>
      <c r="J5" s="360"/>
      <c r="K5" s="360"/>
      <c r="L5" s="360"/>
      <c r="M5" s="367"/>
      <c r="N5" s="26"/>
    </row>
    <row r="6" spans="1:14" s="13" customFormat="1" ht="13.15" customHeight="1">
      <c r="A6" s="366"/>
      <c r="B6" s="360"/>
      <c r="C6" s="459" t="s">
        <v>119</v>
      </c>
      <c r="D6" s="360" t="s">
        <v>120</v>
      </c>
      <c r="E6" s="360" t="s">
        <v>121</v>
      </c>
      <c r="F6" s="360" t="s">
        <v>122</v>
      </c>
      <c r="G6" s="360" t="s">
        <v>123</v>
      </c>
      <c r="H6" s="360"/>
      <c r="I6" s="360"/>
      <c r="J6" s="360"/>
      <c r="K6" s="360"/>
      <c r="L6" s="360"/>
      <c r="M6" s="367"/>
      <c r="N6" s="26"/>
    </row>
    <row r="7" spans="1:14" s="13" customFormat="1">
      <c r="A7" s="366"/>
      <c r="B7" s="360"/>
      <c r="C7" s="460"/>
      <c r="D7" s="360"/>
      <c r="E7" s="360"/>
      <c r="F7" s="360"/>
      <c r="G7" s="457" t="s">
        <v>142</v>
      </c>
      <c r="H7" s="457"/>
      <c r="I7" s="457"/>
      <c r="J7" s="458"/>
      <c r="K7" s="359" t="s">
        <v>143</v>
      </c>
      <c r="L7" s="360"/>
      <c r="M7" s="367"/>
      <c r="N7" s="26"/>
    </row>
    <row r="8" spans="1:14" s="13" customFormat="1" ht="25.5">
      <c r="A8" s="121" t="s">
        <v>124</v>
      </c>
      <c r="B8" s="123" t="s">
        <v>27</v>
      </c>
      <c r="C8" s="123" t="s">
        <v>136</v>
      </c>
      <c r="D8" s="360"/>
      <c r="E8" s="360"/>
      <c r="F8" s="360"/>
      <c r="G8" s="123" t="s">
        <v>125</v>
      </c>
      <c r="H8" s="123" t="s">
        <v>126</v>
      </c>
      <c r="I8" s="123" t="s">
        <v>151</v>
      </c>
      <c r="J8" s="122" t="s">
        <v>10</v>
      </c>
      <c r="K8" s="132" t="s">
        <v>125</v>
      </c>
      <c r="L8" s="123" t="s">
        <v>126</v>
      </c>
      <c r="M8" s="122" t="s">
        <v>10</v>
      </c>
      <c r="N8" s="26"/>
    </row>
    <row r="9" spans="1:14" s="7" customFormat="1" ht="12.75" customHeight="1">
      <c r="A9" s="126"/>
      <c r="B9" s="109"/>
      <c r="C9" s="109"/>
      <c r="D9" s="109"/>
      <c r="E9" s="109"/>
      <c r="F9" s="109"/>
      <c r="G9" s="9"/>
      <c r="H9" s="9"/>
      <c r="I9" s="9"/>
      <c r="J9" s="12">
        <f>SUM(G9:I9)</f>
        <v>0</v>
      </c>
      <c r="K9" s="8"/>
      <c r="L9" s="9"/>
      <c r="M9" s="130">
        <f>K9+L9</f>
        <v>0</v>
      </c>
      <c r="N9" s="20"/>
    </row>
    <row r="10" spans="1:14" s="7" customFormat="1" ht="12.75" customHeight="1">
      <c r="A10" s="126"/>
      <c r="B10" s="109"/>
      <c r="C10" s="109"/>
      <c r="D10" s="109"/>
      <c r="E10" s="109"/>
      <c r="F10" s="109"/>
      <c r="G10" s="9"/>
      <c r="H10" s="9"/>
      <c r="I10" s="9"/>
      <c r="J10" s="12">
        <f t="shared" ref="J10:J20" si="0">G10+H10</f>
        <v>0</v>
      </c>
      <c r="K10" s="8"/>
      <c r="L10" s="9"/>
      <c r="M10" s="131">
        <f>K10+L10</f>
        <v>0</v>
      </c>
      <c r="N10" s="20"/>
    </row>
    <row r="11" spans="1:14" s="7" customFormat="1" ht="12.75" customHeight="1">
      <c r="A11" s="126"/>
      <c r="B11" s="109"/>
      <c r="C11" s="109"/>
      <c r="D11" s="109"/>
      <c r="E11" s="109"/>
      <c r="F11" s="109"/>
      <c r="G11" s="9"/>
      <c r="H11" s="9"/>
      <c r="I11" s="9"/>
      <c r="J11" s="12">
        <f t="shared" si="0"/>
        <v>0</v>
      </c>
      <c r="K11" s="8"/>
      <c r="L11" s="9"/>
      <c r="M11" s="131">
        <f t="shared" ref="M11:M20" si="1">K11+L11</f>
        <v>0</v>
      </c>
      <c r="N11" s="20"/>
    </row>
    <row r="12" spans="1:14" s="7" customFormat="1" ht="12.75" customHeight="1">
      <c r="A12" s="126"/>
      <c r="B12" s="109"/>
      <c r="C12" s="109"/>
      <c r="D12" s="109"/>
      <c r="E12" s="109"/>
      <c r="F12" s="109"/>
      <c r="G12" s="9"/>
      <c r="H12" s="9"/>
      <c r="I12" s="9"/>
      <c r="J12" s="12">
        <f t="shared" si="0"/>
        <v>0</v>
      </c>
      <c r="K12" s="8"/>
      <c r="L12" s="9"/>
      <c r="M12" s="131">
        <f t="shared" si="1"/>
        <v>0</v>
      </c>
      <c r="N12" s="20"/>
    </row>
    <row r="13" spans="1:14" s="7" customFormat="1" ht="12.75" customHeight="1">
      <c r="A13" s="126"/>
      <c r="B13" s="109"/>
      <c r="C13" s="109"/>
      <c r="D13" s="109"/>
      <c r="E13" s="109"/>
      <c r="F13" s="109"/>
      <c r="G13" s="9"/>
      <c r="H13" s="9"/>
      <c r="I13" s="9"/>
      <c r="J13" s="12">
        <f t="shared" si="0"/>
        <v>0</v>
      </c>
      <c r="K13" s="8"/>
      <c r="L13" s="9"/>
      <c r="M13" s="131">
        <f t="shared" si="1"/>
        <v>0</v>
      </c>
      <c r="N13" s="20"/>
    </row>
    <row r="14" spans="1:14" s="7" customFormat="1" ht="12.75" customHeight="1">
      <c r="A14" s="126"/>
      <c r="B14" s="109"/>
      <c r="C14" s="109"/>
      <c r="D14" s="109"/>
      <c r="E14" s="109"/>
      <c r="F14" s="109"/>
      <c r="G14" s="9"/>
      <c r="H14" s="9"/>
      <c r="I14" s="9"/>
      <c r="J14" s="12">
        <f t="shared" si="0"/>
        <v>0</v>
      </c>
      <c r="K14" s="8"/>
      <c r="L14" s="9"/>
      <c r="M14" s="131">
        <f t="shared" si="1"/>
        <v>0</v>
      </c>
      <c r="N14" s="20"/>
    </row>
    <row r="15" spans="1:14" s="7" customFormat="1" ht="12.75" customHeight="1">
      <c r="A15" s="126"/>
      <c r="B15" s="109"/>
      <c r="C15" s="109"/>
      <c r="D15" s="109"/>
      <c r="E15" s="109"/>
      <c r="F15" s="109"/>
      <c r="G15" s="9"/>
      <c r="H15" s="9"/>
      <c r="I15" s="9"/>
      <c r="J15" s="12">
        <f t="shared" si="0"/>
        <v>0</v>
      </c>
      <c r="K15" s="8"/>
      <c r="L15" s="9"/>
      <c r="M15" s="131">
        <f t="shared" si="1"/>
        <v>0</v>
      </c>
      <c r="N15" s="20"/>
    </row>
    <row r="16" spans="1:14" s="7" customFormat="1" ht="12.75" customHeight="1">
      <c r="A16" s="126"/>
      <c r="B16" s="109"/>
      <c r="C16" s="109"/>
      <c r="D16" s="109"/>
      <c r="E16" s="109"/>
      <c r="F16" s="109"/>
      <c r="G16" s="9"/>
      <c r="H16" s="9"/>
      <c r="I16" s="9"/>
      <c r="J16" s="12">
        <f t="shared" si="0"/>
        <v>0</v>
      </c>
      <c r="K16" s="8"/>
      <c r="L16" s="9"/>
      <c r="M16" s="131">
        <f t="shared" si="1"/>
        <v>0</v>
      </c>
      <c r="N16" s="20"/>
    </row>
    <row r="17" spans="1:14" s="7" customFormat="1" ht="12.75" customHeight="1">
      <c r="A17" s="126"/>
      <c r="B17" s="109"/>
      <c r="C17" s="109"/>
      <c r="D17" s="109"/>
      <c r="E17" s="109"/>
      <c r="F17" s="109"/>
      <c r="G17" s="9"/>
      <c r="H17" s="9"/>
      <c r="I17" s="9"/>
      <c r="J17" s="12">
        <f t="shared" si="0"/>
        <v>0</v>
      </c>
      <c r="K17" s="8"/>
      <c r="L17" s="9"/>
      <c r="M17" s="131">
        <f t="shared" si="1"/>
        <v>0</v>
      </c>
      <c r="N17" s="20"/>
    </row>
    <row r="18" spans="1:14" s="7" customFormat="1" ht="12.75" customHeight="1">
      <c r="A18" s="126"/>
      <c r="B18" s="109"/>
      <c r="C18" s="109"/>
      <c r="D18" s="109"/>
      <c r="E18" s="109"/>
      <c r="F18" s="109"/>
      <c r="G18" s="9"/>
      <c r="H18" s="9"/>
      <c r="I18" s="9"/>
      <c r="J18" s="12">
        <f t="shared" si="0"/>
        <v>0</v>
      </c>
      <c r="K18" s="8"/>
      <c r="L18" s="9"/>
      <c r="M18" s="131">
        <f t="shared" si="1"/>
        <v>0</v>
      </c>
      <c r="N18" s="20"/>
    </row>
    <row r="19" spans="1:14" s="7" customFormat="1">
      <c r="A19" s="127"/>
      <c r="B19" s="109"/>
      <c r="C19" s="109"/>
      <c r="D19" s="109"/>
      <c r="E19" s="109"/>
      <c r="F19" s="109"/>
      <c r="G19" s="9"/>
      <c r="H19" s="9"/>
      <c r="I19" s="9"/>
      <c r="J19" s="12">
        <f t="shared" si="0"/>
        <v>0</v>
      </c>
      <c r="K19" s="8"/>
      <c r="L19" s="9"/>
      <c r="M19" s="131">
        <f t="shared" si="1"/>
        <v>0</v>
      </c>
      <c r="N19" s="20"/>
    </row>
    <row r="20" spans="1:14" s="7" customFormat="1">
      <c r="A20" s="127"/>
      <c r="B20" s="109"/>
      <c r="C20" s="109"/>
      <c r="D20" s="109"/>
      <c r="E20" s="109"/>
      <c r="F20" s="109"/>
      <c r="G20" s="9"/>
      <c r="H20" s="9"/>
      <c r="I20" s="9"/>
      <c r="J20" s="12">
        <f t="shared" si="0"/>
        <v>0</v>
      </c>
      <c r="K20" s="8"/>
      <c r="L20" s="9"/>
      <c r="M20" s="131">
        <f t="shared" si="1"/>
        <v>0</v>
      </c>
      <c r="N20" s="20"/>
    </row>
    <row r="21" spans="1:14" s="7" customFormat="1">
      <c r="A21" s="366" t="s">
        <v>10</v>
      </c>
      <c r="B21" s="360"/>
      <c r="C21" s="128">
        <f t="shared" ref="C21:H21" si="2">SUM(C9:C20)</f>
        <v>0</v>
      </c>
      <c r="D21" s="128">
        <f t="shared" si="2"/>
        <v>0</v>
      </c>
      <c r="E21" s="128">
        <f t="shared" si="2"/>
        <v>0</v>
      </c>
      <c r="F21" s="128">
        <f t="shared" si="2"/>
        <v>0</v>
      </c>
      <c r="G21" s="128">
        <f t="shared" si="2"/>
        <v>0</v>
      </c>
      <c r="H21" s="128">
        <f t="shared" si="2"/>
        <v>0</v>
      </c>
      <c r="I21" s="128"/>
      <c r="J21" s="129">
        <f>SUM(J9:J20)</f>
        <v>0</v>
      </c>
      <c r="K21" s="133">
        <f>SUM(K9:K20)</f>
        <v>0</v>
      </c>
      <c r="L21" s="128">
        <f>SUM(L9:L20)</f>
        <v>0</v>
      </c>
      <c r="M21" s="129">
        <f>SUM(M9:M20)</f>
        <v>0</v>
      </c>
      <c r="N21" s="20"/>
    </row>
    <row r="22" spans="1:14" s="7" customFormat="1">
      <c r="A22" s="461" t="s">
        <v>117</v>
      </c>
      <c r="B22" s="461"/>
      <c r="C22" s="461"/>
      <c r="D22" s="461"/>
      <c r="E22" s="461"/>
      <c r="F22" s="461"/>
      <c r="G22" s="461"/>
      <c r="H22" s="461"/>
      <c r="I22" s="113"/>
      <c r="J22" s="20"/>
    </row>
    <row r="23" spans="1:14" s="7" customFormat="1" ht="12.75" customHeight="1">
      <c r="A23" s="462" t="s">
        <v>70</v>
      </c>
      <c r="B23" s="462"/>
      <c r="C23" s="462"/>
      <c r="D23" s="462"/>
      <c r="E23" s="462"/>
      <c r="F23" s="462"/>
      <c r="G23" s="462"/>
      <c r="H23" s="462"/>
      <c r="I23" s="114"/>
      <c r="J23" s="20"/>
    </row>
    <row r="24" spans="1:14" s="7" customFormat="1">
      <c r="A24" s="463" t="s">
        <v>144</v>
      </c>
      <c r="B24" s="463"/>
      <c r="C24" s="463"/>
      <c r="D24" s="463"/>
      <c r="E24" s="463"/>
      <c r="F24" s="463"/>
      <c r="G24" s="463"/>
      <c r="H24" s="463"/>
      <c r="I24" s="119"/>
      <c r="K24" s="20"/>
      <c r="N24" s="20"/>
    </row>
    <row r="25" spans="1:14" s="7" customFormat="1">
      <c r="A25" s="455" t="s">
        <v>127</v>
      </c>
      <c r="B25" s="456"/>
      <c r="C25" s="456"/>
      <c r="D25" s="456" t="s">
        <v>129</v>
      </c>
      <c r="E25" s="456"/>
      <c r="F25" s="456"/>
      <c r="G25" s="456"/>
      <c r="H25" s="456"/>
      <c r="I25" s="456"/>
      <c r="J25" s="456"/>
      <c r="K25" s="456"/>
      <c r="L25" s="456"/>
      <c r="M25" s="464"/>
      <c r="N25" s="20"/>
    </row>
    <row r="26" spans="1:14" s="7" customFormat="1" ht="13.5" customHeight="1">
      <c r="A26" s="454" t="s">
        <v>137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3"/>
      <c r="N26" s="20"/>
    </row>
    <row r="27" spans="1:14" s="7" customFormat="1" ht="13.5" customHeight="1">
      <c r="A27" s="454" t="s">
        <v>138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3"/>
      <c r="N27" s="20"/>
    </row>
    <row r="28" spans="1:14" s="7" customFormat="1" ht="12.75" customHeight="1">
      <c r="A28" s="454" t="s">
        <v>131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3"/>
      <c r="N28" s="20"/>
    </row>
    <row r="29" spans="1:14" s="7" customFormat="1" ht="12.75" customHeight="1">
      <c r="A29" s="454" t="s">
        <v>132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3"/>
      <c r="N29" s="20"/>
    </row>
    <row r="30" spans="1:14" s="7" customFormat="1" ht="12.75" customHeight="1">
      <c r="A30" s="454" t="s">
        <v>133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3"/>
      <c r="N30" s="20"/>
    </row>
    <row r="31" spans="1:14" s="7" customFormat="1" ht="12.75" customHeight="1">
      <c r="A31" s="454" t="s">
        <v>134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3"/>
      <c r="N31" s="20"/>
    </row>
    <row r="32" spans="1:14" s="7" customFormat="1" ht="13.5" customHeight="1">
      <c r="A32" s="454" t="s">
        <v>139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3"/>
      <c r="N32" s="20"/>
    </row>
    <row r="33" spans="1:14" s="7" customFormat="1" ht="13.5" customHeight="1">
      <c r="A33" s="119"/>
      <c r="B33" s="119"/>
      <c r="C33" s="119"/>
      <c r="D33" s="120"/>
      <c r="E33" s="120"/>
      <c r="F33" s="120"/>
      <c r="G33" s="120"/>
      <c r="H33" s="120"/>
      <c r="I33" s="120"/>
      <c r="J33" s="120"/>
      <c r="K33" s="20"/>
      <c r="N33" s="20"/>
    </row>
    <row r="34" spans="1:14" s="7" customFormat="1">
      <c r="A34" s="78"/>
      <c r="B34" s="78"/>
      <c r="D34" s="78"/>
      <c r="E34" s="78"/>
      <c r="F34" s="78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  <mergeCell ref="D26:M26"/>
    <mergeCell ref="A27:C27"/>
    <mergeCell ref="D27:M27"/>
    <mergeCell ref="A25:C25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opLeftCell="A34" workbookViewId="0">
      <selection activeCell="C56" sqref="C56:C57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 customHeight="1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06" customFormat="1" ht="12.75" customHeight="1">
      <c r="A4" s="338" t="s">
        <v>206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s="203" customFormat="1" ht="12.75" customHeight="1" thickBot="1">
      <c r="A5" s="321"/>
      <c r="B5" s="321"/>
      <c r="C5" s="321"/>
      <c r="D5" s="321"/>
      <c r="E5" s="321"/>
      <c r="F5" s="321"/>
      <c r="G5" s="321"/>
      <c r="H5" s="321"/>
      <c r="I5" s="321"/>
      <c r="L5" s="339" t="s">
        <v>205</v>
      </c>
      <c r="M5" s="339"/>
    </row>
    <row r="6" spans="1:13" ht="12.75" customHeight="1" thickTop="1">
      <c r="A6" s="340" t="s">
        <v>4</v>
      </c>
      <c r="B6" s="341"/>
      <c r="C6" s="341"/>
      <c r="D6" s="342"/>
      <c r="E6" s="346" t="s">
        <v>5</v>
      </c>
      <c r="F6" s="347"/>
      <c r="G6" s="347"/>
      <c r="H6" s="347"/>
      <c r="I6" s="348"/>
      <c r="J6" s="349" t="s">
        <v>6</v>
      </c>
      <c r="K6" s="350"/>
      <c r="L6" s="351"/>
      <c r="M6" s="352" t="s">
        <v>7</v>
      </c>
    </row>
    <row r="7" spans="1:13" ht="21" customHeight="1">
      <c r="A7" s="343"/>
      <c r="B7" s="344"/>
      <c r="C7" s="344"/>
      <c r="D7" s="345"/>
      <c r="E7" s="354" t="s">
        <v>8</v>
      </c>
      <c r="F7" s="355"/>
      <c r="G7" s="355"/>
      <c r="H7" s="355" t="s">
        <v>9</v>
      </c>
      <c r="I7" s="356" t="s">
        <v>10</v>
      </c>
      <c r="J7" s="354" t="s">
        <v>11</v>
      </c>
      <c r="K7" s="355" t="s">
        <v>12</v>
      </c>
      <c r="L7" s="357" t="s">
        <v>10</v>
      </c>
      <c r="M7" s="353"/>
    </row>
    <row r="8" spans="1:13" ht="44.45" customHeight="1">
      <c r="A8" s="318" t="s">
        <v>157</v>
      </c>
      <c r="B8" s="319" t="s">
        <v>158</v>
      </c>
      <c r="C8" s="319" t="s">
        <v>13</v>
      </c>
      <c r="D8" s="169" t="s">
        <v>14</v>
      </c>
      <c r="E8" s="318" t="s">
        <v>15</v>
      </c>
      <c r="F8" s="319" t="s">
        <v>16</v>
      </c>
      <c r="G8" s="168" t="s">
        <v>17</v>
      </c>
      <c r="H8" s="355"/>
      <c r="I8" s="356"/>
      <c r="J8" s="354"/>
      <c r="K8" s="355"/>
      <c r="L8" s="357"/>
      <c r="M8" s="353"/>
    </row>
    <row r="9" spans="1:13" s="7" customFormat="1" ht="12.75" customHeight="1">
      <c r="A9" s="328" t="s">
        <v>152</v>
      </c>
      <c r="B9" s="330" t="s">
        <v>156</v>
      </c>
      <c r="C9" s="332" t="s">
        <v>153</v>
      </c>
      <c r="D9" s="180">
        <v>13</v>
      </c>
      <c r="E9" s="181">
        <v>1267</v>
      </c>
      <c r="F9" s="182">
        <v>0</v>
      </c>
      <c r="G9" s="243">
        <f>E9+F9</f>
        <v>1267</v>
      </c>
      <c r="H9" s="241">
        <v>0</v>
      </c>
      <c r="I9" s="243">
        <f>G9+H9</f>
        <v>1267</v>
      </c>
      <c r="J9" s="181">
        <v>554</v>
      </c>
      <c r="K9" s="181">
        <v>118</v>
      </c>
      <c r="L9" s="255">
        <f>J9+K9</f>
        <v>672</v>
      </c>
      <c r="M9" s="191">
        <v>145</v>
      </c>
    </row>
    <row r="10" spans="1:13" s="7" customFormat="1" ht="12.75" customHeight="1">
      <c r="A10" s="329"/>
      <c r="B10" s="331"/>
      <c r="C10" s="333"/>
      <c r="D10" s="183">
        <v>12</v>
      </c>
      <c r="E10" s="181">
        <v>256</v>
      </c>
      <c r="F10" s="182">
        <v>0</v>
      </c>
      <c r="G10" s="244">
        <f t="shared" ref="G10:G33" si="0">E10+F10</f>
        <v>256</v>
      </c>
      <c r="H10" s="241">
        <v>0</v>
      </c>
      <c r="I10" s="244">
        <f t="shared" ref="I10:I49" si="1">G10+H10</f>
        <v>256</v>
      </c>
      <c r="J10" s="181">
        <v>1</v>
      </c>
      <c r="K10" s="181">
        <v>1</v>
      </c>
      <c r="L10" s="256">
        <f t="shared" ref="L10:L49" si="2">J10+K10</f>
        <v>2</v>
      </c>
      <c r="M10" s="191">
        <v>1</v>
      </c>
    </row>
    <row r="11" spans="1:13" s="7" customFormat="1" ht="12.75" customHeight="1">
      <c r="A11" s="329"/>
      <c r="B11" s="331"/>
      <c r="C11" s="334"/>
      <c r="D11" s="184">
        <v>11</v>
      </c>
      <c r="E11" s="181">
        <v>75</v>
      </c>
      <c r="F11" s="182">
        <v>0</v>
      </c>
      <c r="G11" s="245">
        <f t="shared" si="0"/>
        <v>75</v>
      </c>
      <c r="H11" s="241">
        <v>0</v>
      </c>
      <c r="I11" s="245">
        <f t="shared" si="1"/>
        <v>75</v>
      </c>
      <c r="J11" s="181">
        <v>1</v>
      </c>
      <c r="K11" s="181">
        <v>0</v>
      </c>
      <c r="L11" s="257">
        <f t="shared" si="2"/>
        <v>1</v>
      </c>
      <c r="M11" s="191">
        <v>0</v>
      </c>
    </row>
    <row r="12" spans="1:13" s="7" customFormat="1" ht="12.75" customHeight="1">
      <c r="A12" s="329"/>
      <c r="B12" s="331"/>
      <c r="C12" s="335" t="s">
        <v>154</v>
      </c>
      <c r="D12" s="180">
        <v>10</v>
      </c>
      <c r="E12" s="181">
        <v>60</v>
      </c>
      <c r="F12" s="182">
        <v>0</v>
      </c>
      <c r="G12" s="243">
        <f t="shared" si="0"/>
        <v>60</v>
      </c>
      <c r="H12" s="241">
        <v>0</v>
      </c>
      <c r="I12" s="243">
        <f t="shared" si="1"/>
        <v>60</v>
      </c>
      <c r="J12" s="181">
        <v>0</v>
      </c>
      <c r="K12" s="181">
        <v>0</v>
      </c>
      <c r="L12" s="255">
        <f t="shared" si="2"/>
        <v>0</v>
      </c>
      <c r="M12" s="191">
        <v>1</v>
      </c>
    </row>
    <row r="13" spans="1:13" s="7" customFormat="1" ht="12.75" customHeight="1">
      <c r="A13" s="329"/>
      <c r="B13" s="331"/>
      <c r="C13" s="333"/>
      <c r="D13" s="183">
        <v>9</v>
      </c>
      <c r="E13" s="181">
        <v>31</v>
      </c>
      <c r="F13" s="182">
        <v>0</v>
      </c>
      <c r="G13" s="244">
        <f t="shared" si="0"/>
        <v>31</v>
      </c>
      <c r="H13" s="241">
        <v>0</v>
      </c>
      <c r="I13" s="244">
        <f t="shared" si="1"/>
        <v>31</v>
      </c>
      <c r="J13" s="181">
        <v>2</v>
      </c>
      <c r="K13" s="181">
        <v>1</v>
      </c>
      <c r="L13" s="256">
        <f t="shared" si="2"/>
        <v>3</v>
      </c>
      <c r="M13" s="191">
        <v>0</v>
      </c>
    </row>
    <row r="14" spans="1:13" s="7" customFormat="1" ht="12.75" customHeight="1">
      <c r="A14" s="329"/>
      <c r="B14" s="331"/>
      <c r="C14" s="333"/>
      <c r="D14" s="183">
        <v>8</v>
      </c>
      <c r="E14" s="181">
        <v>41</v>
      </c>
      <c r="F14" s="182">
        <v>0</v>
      </c>
      <c r="G14" s="244">
        <f t="shared" si="0"/>
        <v>41</v>
      </c>
      <c r="H14" s="241">
        <v>0</v>
      </c>
      <c r="I14" s="244">
        <f t="shared" si="1"/>
        <v>41</v>
      </c>
      <c r="J14" s="181">
        <v>0</v>
      </c>
      <c r="K14" s="181">
        <v>1</v>
      </c>
      <c r="L14" s="256">
        <f t="shared" si="2"/>
        <v>1</v>
      </c>
      <c r="M14" s="191">
        <v>1</v>
      </c>
    </row>
    <row r="15" spans="1:13" s="7" customFormat="1" ht="12.75" customHeight="1">
      <c r="A15" s="329"/>
      <c r="B15" s="331"/>
      <c r="C15" s="333"/>
      <c r="D15" s="185">
        <v>7</v>
      </c>
      <c r="E15" s="181">
        <v>198</v>
      </c>
      <c r="F15" s="182">
        <v>0</v>
      </c>
      <c r="G15" s="246">
        <f t="shared" si="0"/>
        <v>198</v>
      </c>
      <c r="H15" s="241">
        <v>0</v>
      </c>
      <c r="I15" s="246">
        <f t="shared" si="1"/>
        <v>198</v>
      </c>
      <c r="J15" s="181">
        <v>1</v>
      </c>
      <c r="K15" s="181">
        <v>1</v>
      </c>
      <c r="L15" s="258">
        <f t="shared" si="2"/>
        <v>2</v>
      </c>
      <c r="M15" s="191">
        <v>1</v>
      </c>
    </row>
    <row r="16" spans="1:13" s="7" customFormat="1" ht="12.75" customHeight="1">
      <c r="A16" s="329"/>
      <c r="B16" s="331"/>
      <c r="C16" s="334"/>
      <c r="D16" s="184">
        <v>6</v>
      </c>
      <c r="E16" s="181">
        <v>170</v>
      </c>
      <c r="F16" s="182">
        <v>0</v>
      </c>
      <c r="G16" s="245">
        <f t="shared" si="0"/>
        <v>170</v>
      </c>
      <c r="H16" s="241">
        <v>0</v>
      </c>
      <c r="I16" s="245">
        <f t="shared" si="1"/>
        <v>170</v>
      </c>
      <c r="J16" s="181">
        <v>1</v>
      </c>
      <c r="K16" s="181">
        <v>1</v>
      </c>
      <c r="L16" s="257">
        <f t="shared" si="2"/>
        <v>2</v>
      </c>
      <c r="M16" s="191">
        <v>5</v>
      </c>
    </row>
    <row r="17" spans="1:13" s="7" customFormat="1" ht="12.75" customHeight="1">
      <c r="A17" s="329"/>
      <c r="B17" s="331"/>
      <c r="C17" s="335" t="s">
        <v>155</v>
      </c>
      <c r="D17" s="180">
        <v>5</v>
      </c>
      <c r="E17" s="181">
        <v>155</v>
      </c>
      <c r="F17" s="182">
        <v>0</v>
      </c>
      <c r="G17" s="243">
        <f t="shared" si="0"/>
        <v>155</v>
      </c>
      <c r="H17" s="241">
        <v>0</v>
      </c>
      <c r="I17" s="243">
        <f t="shared" si="1"/>
        <v>155</v>
      </c>
      <c r="J17" s="181">
        <v>0</v>
      </c>
      <c r="K17" s="181">
        <v>0</v>
      </c>
      <c r="L17" s="255">
        <f t="shared" si="2"/>
        <v>0</v>
      </c>
      <c r="M17" s="191">
        <v>0</v>
      </c>
    </row>
    <row r="18" spans="1:13" s="7" customFormat="1" ht="12.75" customHeight="1">
      <c r="A18" s="329"/>
      <c r="B18" s="331"/>
      <c r="C18" s="333"/>
      <c r="D18" s="183">
        <v>4</v>
      </c>
      <c r="E18" s="181">
        <v>248</v>
      </c>
      <c r="F18" s="182">
        <v>0</v>
      </c>
      <c r="G18" s="244">
        <f t="shared" si="0"/>
        <v>248</v>
      </c>
      <c r="H18" s="241">
        <v>0</v>
      </c>
      <c r="I18" s="244">
        <f t="shared" si="1"/>
        <v>248</v>
      </c>
      <c r="J18" s="181">
        <v>0</v>
      </c>
      <c r="K18" s="181">
        <v>0</v>
      </c>
      <c r="L18" s="256">
        <f t="shared" si="2"/>
        <v>0</v>
      </c>
      <c r="M18" s="191">
        <v>0</v>
      </c>
    </row>
    <row r="19" spans="1:13" s="7" customFormat="1" ht="12.75" customHeight="1">
      <c r="A19" s="329"/>
      <c r="B19" s="331"/>
      <c r="C19" s="333"/>
      <c r="D19" s="183">
        <v>3</v>
      </c>
      <c r="E19" s="181">
        <v>0</v>
      </c>
      <c r="F19" s="182">
        <v>166</v>
      </c>
      <c r="G19" s="244">
        <f t="shared" si="0"/>
        <v>166</v>
      </c>
      <c r="H19" s="241">
        <v>0</v>
      </c>
      <c r="I19" s="244">
        <f t="shared" si="1"/>
        <v>166</v>
      </c>
      <c r="J19" s="181">
        <v>0</v>
      </c>
      <c r="K19" s="181">
        <v>0</v>
      </c>
      <c r="L19" s="256">
        <f t="shared" si="2"/>
        <v>0</v>
      </c>
      <c r="M19" s="191">
        <v>0</v>
      </c>
    </row>
    <row r="20" spans="1:13" s="7" customFormat="1" ht="12.75" customHeight="1">
      <c r="A20" s="329"/>
      <c r="B20" s="331"/>
      <c r="C20" s="333"/>
      <c r="D20" s="183">
        <v>2</v>
      </c>
      <c r="E20" s="181">
        <v>0</v>
      </c>
      <c r="F20" s="182">
        <v>18</v>
      </c>
      <c r="G20" s="246">
        <f t="shared" si="0"/>
        <v>18</v>
      </c>
      <c r="H20" s="241">
        <v>0</v>
      </c>
      <c r="I20" s="246">
        <f t="shared" si="1"/>
        <v>18</v>
      </c>
      <c r="J20" s="181">
        <v>0</v>
      </c>
      <c r="K20" s="181">
        <v>0</v>
      </c>
      <c r="L20" s="258">
        <f t="shared" si="2"/>
        <v>0</v>
      </c>
      <c r="M20" s="191">
        <v>0</v>
      </c>
    </row>
    <row r="21" spans="1:13" s="7" customFormat="1" ht="12.75" customHeight="1">
      <c r="A21" s="329"/>
      <c r="B21" s="331"/>
      <c r="C21" s="333"/>
      <c r="D21" s="185">
        <v>1</v>
      </c>
      <c r="E21" s="181">
        <v>0</v>
      </c>
      <c r="F21" s="182">
        <v>72</v>
      </c>
      <c r="G21" s="247">
        <f t="shared" si="0"/>
        <v>72</v>
      </c>
      <c r="H21" s="241">
        <v>102</v>
      </c>
      <c r="I21" s="247">
        <f t="shared" si="1"/>
        <v>174</v>
      </c>
      <c r="J21" s="181">
        <v>0</v>
      </c>
      <c r="K21" s="181">
        <v>0</v>
      </c>
      <c r="L21" s="259">
        <f t="shared" si="2"/>
        <v>0</v>
      </c>
      <c r="M21" s="191">
        <v>0</v>
      </c>
    </row>
    <row r="22" spans="1:13" s="178" customFormat="1" ht="12.75" customHeight="1">
      <c r="A22" s="179"/>
      <c r="B22" s="266"/>
      <c r="C22" s="267"/>
      <c r="D22" s="268" t="s">
        <v>198</v>
      </c>
      <c r="E22" s="269">
        <f>SUM(E9:E21)</f>
        <v>2501</v>
      </c>
      <c r="F22" s="248">
        <f t="shared" ref="F22:M22" si="3">SUM(F9:F21)</f>
        <v>256</v>
      </c>
      <c r="G22" s="248">
        <f t="shared" si="3"/>
        <v>2757</v>
      </c>
      <c r="H22" s="252">
        <f t="shared" si="3"/>
        <v>102</v>
      </c>
      <c r="I22" s="248">
        <f t="shared" si="3"/>
        <v>2859</v>
      </c>
      <c r="J22" s="269">
        <f t="shared" si="3"/>
        <v>560</v>
      </c>
      <c r="K22" s="248">
        <f t="shared" si="3"/>
        <v>123</v>
      </c>
      <c r="L22" s="260">
        <f t="shared" si="3"/>
        <v>683</v>
      </c>
      <c r="M22" s="270">
        <f t="shared" si="3"/>
        <v>154</v>
      </c>
    </row>
    <row r="23" spans="1:13" s="7" customFormat="1" ht="12.75" customHeight="1">
      <c r="A23" s="328" t="s">
        <v>170</v>
      </c>
      <c r="B23" s="330" t="s">
        <v>171</v>
      </c>
      <c r="C23" s="332" t="s">
        <v>153</v>
      </c>
      <c r="D23" s="188">
        <v>13</v>
      </c>
      <c r="E23" s="186">
        <v>1852</v>
      </c>
      <c r="F23" s="187">
        <v>0</v>
      </c>
      <c r="G23" s="249">
        <f t="shared" si="0"/>
        <v>1852</v>
      </c>
      <c r="H23" s="241">
        <v>0</v>
      </c>
      <c r="I23" s="249">
        <f t="shared" si="1"/>
        <v>1852</v>
      </c>
      <c r="J23" s="186">
        <v>481</v>
      </c>
      <c r="K23" s="187">
        <v>115</v>
      </c>
      <c r="L23" s="261">
        <f t="shared" si="2"/>
        <v>596</v>
      </c>
      <c r="M23" s="192">
        <v>158</v>
      </c>
    </row>
    <row r="24" spans="1:13" s="7" customFormat="1" ht="12.75" customHeight="1">
      <c r="A24" s="329"/>
      <c r="B24" s="331"/>
      <c r="C24" s="333"/>
      <c r="D24" s="189">
        <v>12</v>
      </c>
      <c r="E24" s="186">
        <v>324</v>
      </c>
      <c r="F24" s="187">
        <v>0</v>
      </c>
      <c r="G24" s="250">
        <f t="shared" si="0"/>
        <v>324</v>
      </c>
      <c r="H24" s="241">
        <v>0</v>
      </c>
      <c r="I24" s="250">
        <f t="shared" si="1"/>
        <v>324</v>
      </c>
      <c r="J24" s="186">
        <v>0</v>
      </c>
      <c r="K24" s="187">
        <v>3</v>
      </c>
      <c r="L24" s="262">
        <f t="shared" si="2"/>
        <v>3</v>
      </c>
      <c r="M24" s="192">
        <v>2</v>
      </c>
    </row>
    <row r="25" spans="1:13" s="7" customFormat="1" ht="12.75" customHeight="1">
      <c r="A25" s="329"/>
      <c r="B25" s="331"/>
      <c r="C25" s="334"/>
      <c r="D25" s="190">
        <v>11</v>
      </c>
      <c r="E25" s="186">
        <v>40</v>
      </c>
      <c r="F25" s="187">
        <v>0</v>
      </c>
      <c r="G25" s="247">
        <f t="shared" si="0"/>
        <v>40</v>
      </c>
      <c r="H25" s="241">
        <v>0</v>
      </c>
      <c r="I25" s="247">
        <f t="shared" si="1"/>
        <v>40</v>
      </c>
      <c r="J25" s="186">
        <v>1</v>
      </c>
      <c r="K25" s="187">
        <v>0</v>
      </c>
      <c r="L25" s="259">
        <f t="shared" si="2"/>
        <v>1</v>
      </c>
      <c r="M25" s="192">
        <v>0</v>
      </c>
    </row>
    <row r="26" spans="1:13" s="7" customFormat="1" ht="12.75" customHeight="1">
      <c r="A26" s="329"/>
      <c r="B26" s="331"/>
      <c r="C26" s="335" t="s">
        <v>154</v>
      </c>
      <c r="D26" s="188">
        <v>10</v>
      </c>
      <c r="E26" s="186">
        <v>149</v>
      </c>
      <c r="F26" s="187">
        <v>0</v>
      </c>
      <c r="G26" s="249">
        <f t="shared" si="0"/>
        <v>149</v>
      </c>
      <c r="H26" s="241">
        <v>0</v>
      </c>
      <c r="I26" s="249">
        <f t="shared" si="1"/>
        <v>149</v>
      </c>
      <c r="J26" s="186">
        <v>4</v>
      </c>
      <c r="K26" s="187">
        <v>1</v>
      </c>
      <c r="L26" s="261">
        <f t="shared" si="2"/>
        <v>5</v>
      </c>
      <c r="M26" s="192">
        <v>0</v>
      </c>
    </row>
    <row r="27" spans="1:13" s="7" customFormat="1" ht="12.75" customHeight="1">
      <c r="A27" s="329"/>
      <c r="B27" s="331"/>
      <c r="C27" s="333"/>
      <c r="D27" s="189">
        <v>9</v>
      </c>
      <c r="E27" s="186">
        <v>55</v>
      </c>
      <c r="F27" s="187">
        <v>0</v>
      </c>
      <c r="G27" s="250">
        <f t="shared" si="0"/>
        <v>55</v>
      </c>
      <c r="H27" s="241">
        <v>0</v>
      </c>
      <c r="I27" s="250">
        <f t="shared" si="1"/>
        <v>55</v>
      </c>
      <c r="J27" s="186">
        <v>1</v>
      </c>
      <c r="K27" s="187">
        <v>0</v>
      </c>
      <c r="L27" s="262">
        <f t="shared" si="2"/>
        <v>1</v>
      </c>
      <c r="M27" s="192">
        <v>0</v>
      </c>
    </row>
    <row r="28" spans="1:13" s="7" customFormat="1" ht="12.75" customHeight="1">
      <c r="A28" s="329"/>
      <c r="B28" s="331"/>
      <c r="C28" s="333"/>
      <c r="D28" s="189">
        <v>8</v>
      </c>
      <c r="E28" s="186">
        <v>72</v>
      </c>
      <c r="F28" s="187">
        <v>0</v>
      </c>
      <c r="G28" s="250">
        <f t="shared" si="0"/>
        <v>72</v>
      </c>
      <c r="H28" s="241">
        <v>0</v>
      </c>
      <c r="I28" s="250">
        <f t="shared" si="1"/>
        <v>72</v>
      </c>
      <c r="J28" s="186">
        <v>2</v>
      </c>
      <c r="K28" s="187">
        <v>0</v>
      </c>
      <c r="L28" s="262">
        <f t="shared" si="2"/>
        <v>2</v>
      </c>
      <c r="M28" s="192">
        <v>0</v>
      </c>
    </row>
    <row r="29" spans="1:13" s="7" customFormat="1" ht="12.75" customHeight="1">
      <c r="A29" s="329"/>
      <c r="B29" s="331"/>
      <c r="C29" s="333"/>
      <c r="D29" s="189">
        <v>7</v>
      </c>
      <c r="E29" s="186">
        <v>265</v>
      </c>
      <c r="F29" s="187">
        <v>0</v>
      </c>
      <c r="G29" s="250">
        <f t="shared" si="0"/>
        <v>265</v>
      </c>
      <c r="H29" s="241">
        <v>0</v>
      </c>
      <c r="I29" s="250">
        <f t="shared" si="1"/>
        <v>265</v>
      </c>
      <c r="J29" s="186">
        <v>1</v>
      </c>
      <c r="K29" s="187">
        <v>0</v>
      </c>
      <c r="L29" s="262">
        <f t="shared" si="2"/>
        <v>1</v>
      </c>
      <c r="M29" s="192">
        <v>0</v>
      </c>
    </row>
    <row r="30" spans="1:13" s="7" customFormat="1" ht="12.75" customHeight="1">
      <c r="A30" s="329"/>
      <c r="B30" s="331"/>
      <c r="C30" s="334"/>
      <c r="D30" s="190">
        <v>6</v>
      </c>
      <c r="E30" s="186">
        <v>234</v>
      </c>
      <c r="F30" s="187">
        <v>0</v>
      </c>
      <c r="G30" s="247">
        <f t="shared" si="0"/>
        <v>234</v>
      </c>
      <c r="H30" s="241">
        <v>0</v>
      </c>
      <c r="I30" s="247">
        <f t="shared" si="1"/>
        <v>234</v>
      </c>
      <c r="J30" s="186">
        <v>1</v>
      </c>
      <c r="K30" s="187">
        <v>0</v>
      </c>
      <c r="L30" s="259">
        <f t="shared" si="2"/>
        <v>1</v>
      </c>
      <c r="M30" s="192">
        <v>0</v>
      </c>
    </row>
    <row r="31" spans="1:13" s="7" customFormat="1" ht="12.75" customHeight="1">
      <c r="A31" s="329"/>
      <c r="B31" s="331"/>
      <c r="C31" s="335" t="s">
        <v>155</v>
      </c>
      <c r="D31" s="188">
        <v>5</v>
      </c>
      <c r="E31" s="186">
        <v>217</v>
      </c>
      <c r="F31" s="187">
        <v>0</v>
      </c>
      <c r="G31" s="249">
        <f t="shared" si="0"/>
        <v>217</v>
      </c>
      <c r="H31" s="241">
        <v>0</v>
      </c>
      <c r="I31" s="249">
        <f t="shared" si="1"/>
        <v>217</v>
      </c>
      <c r="J31" s="186">
        <v>1</v>
      </c>
      <c r="K31" s="187">
        <v>1</v>
      </c>
      <c r="L31" s="261">
        <f t="shared" si="2"/>
        <v>2</v>
      </c>
      <c r="M31" s="192">
        <v>0</v>
      </c>
    </row>
    <row r="32" spans="1:13" s="7" customFormat="1" ht="12.75" customHeight="1">
      <c r="A32" s="329"/>
      <c r="B32" s="331"/>
      <c r="C32" s="333"/>
      <c r="D32" s="189">
        <v>4</v>
      </c>
      <c r="E32" s="186">
        <v>334</v>
      </c>
      <c r="F32" s="187">
        <v>0</v>
      </c>
      <c r="G32" s="250">
        <f t="shared" si="0"/>
        <v>334</v>
      </c>
      <c r="H32" s="241">
        <v>0</v>
      </c>
      <c r="I32" s="250">
        <f t="shared" si="1"/>
        <v>334</v>
      </c>
      <c r="J32" s="186">
        <v>2</v>
      </c>
      <c r="K32" s="187">
        <v>0</v>
      </c>
      <c r="L32" s="262">
        <f t="shared" si="2"/>
        <v>2</v>
      </c>
      <c r="M32" s="192">
        <v>0</v>
      </c>
    </row>
    <row r="33" spans="1:13" s="7" customFormat="1" ht="12.75" customHeight="1">
      <c r="A33" s="329"/>
      <c r="B33" s="331"/>
      <c r="C33" s="333"/>
      <c r="D33" s="189">
        <v>3</v>
      </c>
      <c r="E33" s="186">
        <v>0</v>
      </c>
      <c r="F33" s="187">
        <v>232</v>
      </c>
      <c r="G33" s="250">
        <f t="shared" si="0"/>
        <v>232</v>
      </c>
      <c r="H33" s="241">
        <v>0</v>
      </c>
      <c r="I33" s="250">
        <f t="shared" si="1"/>
        <v>232</v>
      </c>
      <c r="J33" s="186">
        <v>0</v>
      </c>
      <c r="K33" s="187">
        <v>0</v>
      </c>
      <c r="L33" s="262">
        <f t="shared" si="2"/>
        <v>0</v>
      </c>
      <c r="M33" s="192">
        <v>0</v>
      </c>
    </row>
    <row r="34" spans="1:13" s="7" customFormat="1" ht="12.75" customHeight="1">
      <c r="A34" s="329"/>
      <c r="B34" s="331"/>
      <c r="C34" s="333"/>
      <c r="D34" s="189">
        <v>2</v>
      </c>
      <c r="E34" s="186">
        <v>0</v>
      </c>
      <c r="F34" s="187">
        <v>98</v>
      </c>
      <c r="G34" s="251">
        <f>E34+F34</f>
        <v>98</v>
      </c>
      <c r="H34" s="241">
        <v>0</v>
      </c>
      <c r="I34" s="251">
        <f t="shared" si="1"/>
        <v>98</v>
      </c>
      <c r="J34" s="186">
        <v>0</v>
      </c>
      <c r="K34" s="187">
        <v>0</v>
      </c>
      <c r="L34" s="263">
        <f t="shared" si="2"/>
        <v>0</v>
      </c>
      <c r="M34" s="192">
        <v>0</v>
      </c>
    </row>
    <row r="35" spans="1:13" s="7" customFormat="1" ht="12.75" customHeight="1">
      <c r="A35" s="329"/>
      <c r="B35" s="331"/>
      <c r="C35" s="336"/>
      <c r="D35" s="190">
        <v>1</v>
      </c>
      <c r="E35" s="186">
        <v>0</v>
      </c>
      <c r="F35" s="187">
        <v>50</v>
      </c>
      <c r="G35" s="247">
        <f t="shared" ref="G35:G49" si="4">E35+F35</f>
        <v>50</v>
      </c>
      <c r="H35" s="241">
        <v>139</v>
      </c>
      <c r="I35" s="247">
        <f t="shared" si="1"/>
        <v>189</v>
      </c>
      <c r="J35" s="186">
        <v>1</v>
      </c>
      <c r="K35" s="187">
        <v>0</v>
      </c>
      <c r="L35" s="259">
        <f t="shared" si="2"/>
        <v>1</v>
      </c>
      <c r="M35" s="192">
        <v>0</v>
      </c>
    </row>
    <row r="36" spans="1:13" s="178" customFormat="1" ht="12.75" customHeight="1">
      <c r="A36" s="179"/>
      <c r="B36" s="266"/>
      <c r="C36" s="267"/>
      <c r="D36" s="268" t="s">
        <v>198</v>
      </c>
      <c r="E36" s="269">
        <f>SUM(E23:E35)</f>
        <v>3542</v>
      </c>
      <c r="F36" s="248">
        <f t="shared" ref="F36:M36" si="5">SUM(F23:F35)</f>
        <v>380</v>
      </c>
      <c r="G36" s="248">
        <f t="shared" si="5"/>
        <v>3922</v>
      </c>
      <c r="H36" s="252">
        <f t="shared" si="5"/>
        <v>139</v>
      </c>
      <c r="I36" s="248">
        <f t="shared" si="5"/>
        <v>4061</v>
      </c>
      <c r="J36" s="269">
        <f t="shared" si="5"/>
        <v>495</v>
      </c>
      <c r="K36" s="248">
        <f t="shared" si="5"/>
        <v>120</v>
      </c>
      <c r="L36" s="260">
        <f t="shared" si="5"/>
        <v>615</v>
      </c>
      <c r="M36" s="270">
        <f t="shared" si="5"/>
        <v>160</v>
      </c>
    </row>
    <row r="37" spans="1:13" s="7" customFormat="1" ht="12.75" customHeight="1">
      <c r="A37" s="328" t="s">
        <v>172</v>
      </c>
      <c r="B37" s="330" t="s">
        <v>173</v>
      </c>
      <c r="C37" s="332" t="s">
        <v>153</v>
      </c>
      <c r="D37" s="180">
        <v>13</v>
      </c>
      <c r="E37" s="181">
        <v>21</v>
      </c>
      <c r="F37" s="182">
        <v>0</v>
      </c>
      <c r="G37" s="243">
        <f t="shared" si="4"/>
        <v>21</v>
      </c>
      <c r="H37" s="242">
        <v>0</v>
      </c>
      <c r="I37" s="243">
        <f t="shared" si="1"/>
        <v>21</v>
      </c>
      <c r="J37" s="181">
        <v>0</v>
      </c>
      <c r="K37" s="182">
        <v>0</v>
      </c>
      <c r="L37" s="255">
        <f t="shared" si="2"/>
        <v>0</v>
      </c>
      <c r="M37" s="191">
        <v>0</v>
      </c>
    </row>
    <row r="38" spans="1:13" s="7" customFormat="1" ht="12.75" customHeight="1">
      <c r="A38" s="329"/>
      <c r="B38" s="331"/>
      <c r="C38" s="333"/>
      <c r="D38" s="183">
        <v>12</v>
      </c>
      <c r="E38" s="181">
        <v>1</v>
      </c>
      <c r="F38" s="182">
        <v>0</v>
      </c>
      <c r="G38" s="244">
        <f t="shared" si="4"/>
        <v>1</v>
      </c>
      <c r="H38" s="242">
        <v>0</v>
      </c>
      <c r="I38" s="244">
        <f t="shared" si="1"/>
        <v>1</v>
      </c>
      <c r="J38" s="181">
        <v>0</v>
      </c>
      <c r="K38" s="182">
        <v>0</v>
      </c>
      <c r="L38" s="256">
        <f t="shared" si="2"/>
        <v>0</v>
      </c>
      <c r="M38" s="191">
        <v>0</v>
      </c>
    </row>
    <row r="39" spans="1:13" s="7" customFormat="1" ht="12.75" customHeight="1">
      <c r="A39" s="329"/>
      <c r="B39" s="331"/>
      <c r="C39" s="334"/>
      <c r="D39" s="184">
        <v>11</v>
      </c>
      <c r="E39" s="181">
        <v>1</v>
      </c>
      <c r="F39" s="182">
        <v>0</v>
      </c>
      <c r="G39" s="245">
        <f t="shared" si="4"/>
        <v>1</v>
      </c>
      <c r="H39" s="242">
        <v>0</v>
      </c>
      <c r="I39" s="245">
        <f t="shared" si="1"/>
        <v>1</v>
      </c>
      <c r="J39" s="181">
        <v>0</v>
      </c>
      <c r="K39" s="182">
        <v>0</v>
      </c>
      <c r="L39" s="257">
        <f t="shared" si="2"/>
        <v>0</v>
      </c>
      <c r="M39" s="191">
        <v>0</v>
      </c>
    </row>
    <row r="40" spans="1:13" s="7" customFormat="1" ht="12.75" customHeight="1">
      <c r="A40" s="329"/>
      <c r="B40" s="331"/>
      <c r="C40" s="335" t="s">
        <v>154</v>
      </c>
      <c r="D40" s="180">
        <v>10</v>
      </c>
      <c r="E40" s="181">
        <v>0</v>
      </c>
      <c r="F40" s="182">
        <v>0</v>
      </c>
      <c r="G40" s="243">
        <f t="shared" si="4"/>
        <v>0</v>
      </c>
      <c r="H40" s="242">
        <v>0</v>
      </c>
      <c r="I40" s="243">
        <f t="shared" si="1"/>
        <v>0</v>
      </c>
      <c r="J40" s="181">
        <v>0</v>
      </c>
      <c r="K40" s="182">
        <v>0</v>
      </c>
      <c r="L40" s="255">
        <f t="shared" si="2"/>
        <v>0</v>
      </c>
      <c r="M40" s="191">
        <v>0</v>
      </c>
    </row>
    <row r="41" spans="1:13" s="7" customFormat="1" ht="12.75" customHeight="1">
      <c r="A41" s="329"/>
      <c r="B41" s="331"/>
      <c r="C41" s="333"/>
      <c r="D41" s="183">
        <v>9</v>
      </c>
      <c r="E41" s="181">
        <v>0</v>
      </c>
      <c r="F41" s="182">
        <v>0</v>
      </c>
      <c r="G41" s="244">
        <f t="shared" si="4"/>
        <v>0</v>
      </c>
      <c r="H41" s="242">
        <v>0</v>
      </c>
      <c r="I41" s="244">
        <f t="shared" si="1"/>
        <v>0</v>
      </c>
      <c r="J41" s="181">
        <v>0</v>
      </c>
      <c r="K41" s="182">
        <v>0</v>
      </c>
      <c r="L41" s="256">
        <f t="shared" si="2"/>
        <v>0</v>
      </c>
      <c r="M41" s="191">
        <v>0</v>
      </c>
    </row>
    <row r="42" spans="1:13" s="7" customFormat="1" ht="12.75" customHeight="1">
      <c r="A42" s="329"/>
      <c r="B42" s="331"/>
      <c r="C42" s="333"/>
      <c r="D42" s="183">
        <v>8</v>
      </c>
      <c r="E42" s="181">
        <v>0</v>
      </c>
      <c r="F42" s="182">
        <v>0</v>
      </c>
      <c r="G42" s="244">
        <f t="shared" si="4"/>
        <v>0</v>
      </c>
      <c r="H42" s="242">
        <v>0</v>
      </c>
      <c r="I42" s="244">
        <f t="shared" si="1"/>
        <v>0</v>
      </c>
      <c r="J42" s="181">
        <v>0</v>
      </c>
      <c r="K42" s="182">
        <v>0</v>
      </c>
      <c r="L42" s="256">
        <f t="shared" si="2"/>
        <v>0</v>
      </c>
      <c r="M42" s="191">
        <v>0</v>
      </c>
    </row>
    <row r="43" spans="1:13" s="7" customFormat="1" ht="12.75" customHeight="1">
      <c r="A43" s="329"/>
      <c r="B43" s="331"/>
      <c r="C43" s="333"/>
      <c r="D43" s="183">
        <v>7</v>
      </c>
      <c r="E43" s="181">
        <v>0</v>
      </c>
      <c r="F43" s="182">
        <v>0</v>
      </c>
      <c r="G43" s="244">
        <f t="shared" si="4"/>
        <v>0</v>
      </c>
      <c r="H43" s="242">
        <v>0</v>
      </c>
      <c r="I43" s="244">
        <f t="shared" si="1"/>
        <v>0</v>
      </c>
      <c r="J43" s="181">
        <v>0</v>
      </c>
      <c r="K43" s="182">
        <v>0</v>
      </c>
      <c r="L43" s="256">
        <f t="shared" si="2"/>
        <v>0</v>
      </c>
      <c r="M43" s="191">
        <v>0</v>
      </c>
    </row>
    <row r="44" spans="1:13" s="7" customFormat="1" ht="12.75" customHeight="1">
      <c r="A44" s="329"/>
      <c r="B44" s="331"/>
      <c r="C44" s="334"/>
      <c r="D44" s="184">
        <v>6</v>
      </c>
      <c r="E44" s="181">
        <v>0</v>
      </c>
      <c r="F44" s="182">
        <v>0</v>
      </c>
      <c r="G44" s="245">
        <f t="shared" si="4"/>
        <v>0</v>
      </c>
      <c r="H44" s="242">
        <v>0</v>
      </c>
      <c r="I44" s="245">
        <f t="shared" si="1"/>
        <v>0</v>
      </c>
      <c r="J44" s="181">
        <v>0</v>
      </c>
      <c r="K44" s="182">
        <v>0</v>
      </c>
      <c r="L44" s="257">
        <f t="shared" si="2"/>
        <v>0</v>
      </c>
      <c r="M44" s="191">
        <v>0</v>
      </c>
    </row>
    <row r="45" spans="1:13" s="7" customFormat="1" ht="12.75" customHeight="1">
      <c r="A45" s="329"/>
      <c r="B45" s="331"/>
      <c r="C45" s="335" t="s">
        <v>155</v>
      </c>
      <c r="D45" s="180">
        <v>5</v>
      </c>
      <c r="E45" s="181">
        <v>0</v>
      </c>
      <c r="F45" s="182">
        <v>0</v>
      </c>
      <c r="G45" s="243">
        <f t="shared" si="4"/>
        <v>0</v>
      </c>
      <c r="H45" s="242">
        <v>0</v>
      </c>
      <c r="I45" s="243">
        <f t="shared" si="1"/>
        <v>0</v>
      </c>
      <c r="J45" s="181">
        <v>0</v>
      </c>
      <c r="K45" s="182">
        <v>0</v>
      </c>
      <c r="L45" s="255">
        <f t="shared" si="2"/>
        <v>0</v>
      </c>
      <c r="M45" s="191">
        <v>0</v>
      </c>
    </row>
    <row r="46" spans="1:13" s="7" customFormat="1" ht="12.75" customHeight="1">
      <c r="A46" s="329"/>
      <c r="B46" s="331"/>
      <c r="C46" s="333"/>
      <c r="D46" s="183">
        <v>4</v>
      </c>
      <c r="E46" s="181">
        <v>0</v>
      </c>
      <c r="F46" s="182">
        <v>0</v>
      </c>
      <c r="G46" s="244">
        <f t="shared" si="4"/>
        <v>0</v>
      </c>
      <c r="H46" s="242">
        <v>0</v>
      </c>
      <c r="I46" s="244">
        <f t="shared" si="1"/>
        <v>0</v>
      </c>
      <c r="J46" s="181">
        <v>0</v>
      </c>
      <c r="K46" s="182">
        <v>0</v>
      </c>
      <c r="L46" s="256">
        <f t="shared" si="2"/>
        <v>0</v>
      </c>
      <c r="M46" s="191">
        <v>0</v>
      </c>
    </row>
    <row r="47" spans="1:13" s="7" customFormat="1" ht="12.75" customHeight="1">
      <c r="A47" s="329"/>
      <c r="B47" s="331"/>
      <c r="C47" s="333"/>
      <c r="D47" s="183">
        <v>3</v>
      </c>
      <c r="E47" s="181">
        <v>0</v>
      </c>
      <c r="F47" s="182">
        <v>0</v>
      </c>
      <c r="G47" s="244">
        <f t="shared" si="4"/>
        <v>0</v>
      </c>
      <c r="H47" s="242">
        <v>0</v>
      </c>
      <c r="I47" s="244">
        <f t="shared" si="1"/>
        <v>0</v>
      </c>
      <c r="J47" s="181">
        <v>0</v>
      </c>
      <c r="K47" s="182">
        <v>0</v>
      </c>
      <c r="L47" s="256">
        <f t="shared" si="2"/>
        <v>0</v>
      </c>
      <c r="M47" s="191">
        <v>0</v>
      </c>
    </row>
    <row r="48" spans="1:13" s="7" customFormat="1" ht="12.75" customHeight="1">
      <c r="A48" s="329"/>
      <c r="B48" s="331"/>
      <c r="C48" s="333"/>
      <c r="D48" s="183">
        <v>2</v>
      </c>
      <c r="E48" s="181">
        <v>0</v>
      </c>
      <c r="F48" s="182">
        <v>0</v>
      </c>
      <c r="G48" s="246">
        <f t="shared" si="4"/>
        <v>0</v>
      </c>
      <c r="H48" s="242">
        <v>0</v>
      </c>
      <c r="I48" s="246">
        <f t="shared" si="1"/>
        <v>0</v>
      </c>
      <c r="J48" s="181">
        <v>0</v>
      </c>
      <c r="K48" s="182">
        <v>0</v>
      </c>
      <c r="L48" s="258">
        <f t="shared" si="2"/>
        <v>0</v>
      </c>
      <c r="M48" s="191">
        <v>0</v>
      </c>
    </row>
    <row r="49" spans="1:13" s="7" customFormat="1" ht="12.75" customHeight="1">
      <c r="A49" s="329"/>
      <c r="B49" s="331"/>
      <c r="C49" s="336"/>
      <c r="D49" s="184">
        <v>1</v>
      </c>
      <c r="E49" s="181">
        <v>0</v>
      </c>
      <c r="F49" s="182">
        <v>0</v>
      </c>
      <c r="G49" s="247">
        <f t="shared" si="4"/>
        <v>0</v>
      </c>
      <c r="H49" s="242">
        <v>6</v>
      </c>
      <c r="I49" s="247">
        <f t="shared" si="1"/>
        <v>6</v>
      </c>
      <c r="J49" s="181">
        <v>0</v>
      </c>
      <c r="K49" s="182">
        <v>0</v>
      </c>
      <c r="L49" s="259">
        <f t="shared" si="2"/>
        <v>0</v>
      </c>
      <c r="M49" s="191">
        <v>0</v>
      </c>
    </row>
    <row r="50" spans="1:13" s="178" customFormat="1" ht="12.75" customHeight="1">
      <c r="A50" s="271"/>
      <c r="B50" s="266"/>
      <c r="C50" s="267"/>
      <c r="D50" s="272" t="s">
        <v>198</v>
      </c>
      <c r="E50" s="273">
        <f>SUM(E37:E49)</f>
        <v>23</v>
      </c>
      <c r="F50" s="252">
        <f t="shared" ref="F50:M50" si="6">SUM(F37:F49)</f>
        <v>0</v>
      </c>
      <c r="G50" s="252">
        <f t="shared" si="6"/>
        <v>23</v>
      </c>
      <c r="H50" s="252">
        <f t="shared" si="6"/>
        <v>6</v>
      </c>
      <c r="I50" s="252">
        <f t="shared" si="6"/>
        <v>29</v>
      </c>
      <c r="J50" s="273">
        <f t="shared" si="6"/>
        <v>0</v>
      </c>
      <c r="K50" s="252">
        <f t="shared" si="6"/>
        <v>0</v>
      </c>
      <c r="L50" s="264">
        <f t="shared" si="6"/>
        <v>0</v>
      </c>
      <c r="M50" s="274">
        <f t="shared" si="6"/>
        <v>0</v>
      </c>
    </row>
    <row r="51" spans="1:13" s="178" customFormat="1" ht="12.75" customHeight="1" thickBot="1">
      <c r="A51" s="277"/>
      <c r="B51" s="326" t="s">
        <v>18</v>
      </c>
      <c r="C51" s="326"/>
      <c r="D51" s="327"/>
      <c r="E51" s="275">
        <f>E22+E36+E50</f>
        <v>6066</v>
      </c>
      <c r="F51" s="253">
        <f t="shared" ref="F51:M51" si="7">F22+F36+F50</f>
        <v>636</v>
      </c>
      <c r="G51" s="253">
        <f t="shared" si="7"/>
        <v>6702</v>
      </c>
      <c r="H51" s="253">
        <f t="shared" si="7"/>
        <v>247</v>
      </c>
      <c r="I51" s="254">
        <f t="shared" si="7"/>
        <v>6949</v>
      </c>
      <c r="J51" s="275">
        <f t="shared" si="7"/>
        <v>1055</v>
      </c>
      <c r="K51" s="253">
        <f t="shared" si="7"/>
        <v>243</v>
      </c>
      <c r="L51" s="265">
        <f t="shared" si="7"/>
        <v>1298</v>
      </c>
      <c r="M51" s="276">
        <f t="shared" si="7"/>
        <v>314</v>
      </c>
    </row>
    <row r="52" spans="1:13" ht="13.5" thickTop="1">
      <c r="A52" s="204" t="s">
        <v>216</v>
      </c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>
      <selection activeCell="A5" sqref="A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337" t="s">
        <v>0</v>
      </c>
      <c r="B1" s="337"/>
      <c r="C1" s="337"/>
      <c r="D1" s="337"/>
      <c r="E1" s="337"/>
      <c r="F1" s="337"/>
      <c r="G1" s="337"/>
      <c r="H1" s="337"/>
    </row>
    <row r="2" spans="1:8" ht="12.75" customHeight="1">
      <c r="A2" s="337" t="s">
        <v>20</v>
      </c>
      <c r="B2" s="337"/>
      <c r="C2" s="337"/>
      <c r="D2" s="337"/>
      <c r="E2" s="337"/>
      <c r="F2" s="337"/>
      <c r="G2" s="337"/>
      <c r="H2" s="337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38" t="s">
        <v>206</v>
      </c>
      <c r="B4" s="338"/>
      <c r="C4" s="338"/>
      <c r="D4" s="338"/>
      <c r="E4" s="338"/>
      <c r="F4" s="338"/>
      <c r="G4" s="338"/>
      <c r="H4" s="338"/>
    </row>
    <row r="5" spans="1:8" s="1" customFormat="1" ht="12.75" customHeight="1">
      <c r="A5" s="322" t="s">
        <v>217</v>
      </c>
      <c r="B5" s="202"/>
      <c r="C5" s="202"/>
      <c r="D5" s="202"/>
      <c r="E5" s="203"/>
      <c r="F5" s="203"/>
      <c r="G5" s="339" t="s">
        <v>202</v>
      </c>
      <c r="H5" s="339"/>
    </row>
    <row r="6" spans="1:8" ht="12.75" customHeight="1">
      <c r="A6" s="358" t="s">
        <v>4</v>
      </c>
      <c r="B6" s="359" t="s">
        <v>5</v>
      </c>
      <c r="C6" s="360"/>
      <c r="D6" s="361"/>
      <c r="E6" s="362" t="s">
        <v>6</v>
      </c>
      <c r="F6" s="363"/>
      <c r="G6" s="364"/>
      <c r="H6" s="365" t="s">
        <v>21</v>
      </c>
    </row>
    <row r="7" spans="1:8" ht="12.75" customHeight="1">
      <c r="A7" s="358"/>
      <c r="B7" s="359" t="s">
        <v>8</v>
      </c>
      <c r="C7" s="360" t="s">
        <v>9</v>
      </c>
      <c r="D7" s="361" t="s">
        <v>10</v>
      </c>
      <c r="E7" s="366" t="s">
        <v>182</v>
      </c>
      <c r="F7" s="360" t="s">
        <v>12</v>
      </c>
      <c r="G7" s="367" t="s">
        <v>10</v>
      </c>
      <c r="H7" s="365"/>
    </row>
    <row r="8" spans="1:8">
      <c r="A8" s="358"/>
      <c r="B8" s="359"/>
      <c r="C8" s="360"/>
      <c r="D8" s="361"/>
      <c r="E8" s="366"/>
      <c r="F8" s="360"/>
      <c r="G8" s="367"/>
      <c r="H8" s="365"/>
    </row>
    <row r="9" spans="1:8" ht="12.75" customHeight="1">
      <c r="A9" s="172" t="s">
        <v>179</v>
      </c>
      <c r="B9" s="197">
        <v>26</v>
      </c>
      <c r="C9" s="198">
        <v>1</v>
      </c>
      <c r="D9" s="18">
        <f>B9+C9</f>
        <v>27</v>
      </c>
      <c r="E9" s="199">
        <v>23</v>
      </c>
      <c r="F9" s="198">
        <v>6</v>
      </c>
      <c r="G9" s="143">
        <f>E9+F9</f>
        <v>29</v>
      </c>
      <c r="H9" s="200">
        <v>6</v>
      </c>
    </row>
    <row r="10" spans="1:8" ht="12.75" customHeight="1">
      <c r="A10" s="172" t="s">
        <v>180</v>
      </c>
      <c r="B10" s="197">
        <v>368</v>
      </c>
      <c r="C10" s="198">
        <v>0</v>
      </c>
      <c r="D10" s="18">
        <f t="shared" ref="D10:D38" si="0">B10+C10</f>
        <v>368</v>
      </c>
      <c r="E10" s="199">
        <v>43</v>
      </c>
      <c r="F10" s="198">
        <v>15</v>
      </c>
      <c r="G10" s="143">
        <f>E10+F10</f>
        <v>58</v>
      </c>
      <c r="H10" s="200">
        <v>22</v>
      </c>
    </row>
    <row r="11" spans="1:8" ht="12.75" customHeight="1">
      <c r="A11" s="172" t="s">
        <v>193</v>
      </c>
      <c r="B11" s="197">
        <v>201</v>
      </c>
      <c r="C11" s="198">
        <v>92</v>
      </c>
      <c r="D11" s="18">
        <f t="shared" si="0"/>
        <v>293</v>
      </c>
      <c r="E11" s="199">
        <v>2</v>
      </c>
      <c r="F11" s="198">
        <v>2</v>
      </c>
      <c r="G11" s="143">
        <f>E11+F11</f>
        <v>4</v>
      </c>
      <c r="H11" s="200">
        <v>2</v>
      </c>
    </row>
    <row r="12" spans="1:8" ht="12.75" hidden="1" customHeight="1">
      <c r="A12" s="15"/>
      <c r="B12" s="16"/>
      <c r="C12" s="17"/>
      <c r="D12" s="18">
        <f t="shared" si="0"/>
        <v>0</v>
      </c>
      <c r="E12" s="80"/>
      <c r="F12" s="17"/>
      <c r="G12" s="143">
        <f t="shared" ref="G12:H38" si="1">SUM(D12:E12)</f>
        <v>0</v>
      </c>
      <c r="H12" s="170">
        <f t="shared" si="1"/>
        <v>0</v>
      </c>
    </row>
    <row r="13" spans="1:8" ht="12.75" hidden="1" customHeight="1">
      <c r="A13" s="15"/>
      <c r="B13" s="16"/>
      <c r="C13" s="17"/>
      <c r="D13" s="18">
        <f t="shared" si="0"/>
        <v>0</v>
      </c>
      <c r="E13" s="80"/>
      <c r="F13" s="17"/>
      <c r="G13" s="143">
        <f t="shared" si="1"/>
        <v>0</v>
      </c>
      <c r="H13" s="170">
        <f t="shared" si="1"/>
        <v>0</v>
      </c>
    </row>
    <row r="14" spans="1:8" ht="12.75" hidden="1" customHeight="1">
      <c r="A14" s="15"/>
      <c r="B14" s="16"/>
      <c r="C14" s="17"/>
      <c r="D14" s="18">
        <f t="shared" si="0"/>
        <v>0</v>
      </c>
      <c r="E14" s="80"/>
      <c r="F14" s="17"/>
      <c r="G14" s="143">
        <f t="shared" si="1"/>
        <v>0</v>
      </c>
      <c r="H14" s="170">
        <f t="shared" si="1"/>
        <v>0</v>
      </c>
    </row>
    <row r="15" spans="1:8" ht="12.75" hidden="1" customHeight="1">
      <c r="A15" s="15"/>
      <c r="B15" s="16"/>
      <c r="C15" s="17"/>
      <c r="D15" s="18">
        <f t="shared" si="0"/>
        <v>0</v>
      </c>
      <c r="E15" s="80"/>
      <c r="F15" s="17"/>
      <c r="G15" s="143">
        <f t="shared" si="1"/>
        <v>0</v>
      </c>
      <c r="H15" s="170">
        <f t="shared" si="1"/>
        <v>0</v>
      </c>
    </row>
    <row r="16" spans="1:8" ht="12.75" hidden="1" customHeight="1">
      <c r="A16" s="15"/>
      <c r="B16" s="16"/>
      <c r="C16" s="17"/>
      <c r="D16" s="18">
        <f t="shared" si="0"/>
        <v>0</v>
      </c>
      <c r="E16" s="80"/>
      <c r="F16" s="17"/>
      <c r="G16" s="143">
        <f t="shared" si="1"/>
        <v>0</v>
      </c>
      <c r="H16" s="170">
        <f t="shared" si="1"/>
        <v>0</v>
      </c>
    </row>
    <row r="17" spans="1:8" ht="12.75" hidden="1" customHeight="1">
      <c r="A17" s="15"/>
      <c r="B17" s="16"/>
      <c r="C17" s="17"/>
      <c r="D17" s="18">
        <f t="shared" si="0"/>
        <v>0</v>
      </c>
      <c r="E17" s="80"/>
      <c r="F17" s="17"/>
      <c r="G17" s="143">
        <f t="shared" si="1"/>
        <v>0</v>
      </c>
      <c r="H17" s="170">
        <f t="shared" si="1"/>
        <v>0</v>
      </c>
    </row>
    <row r="18" spans="1:8" ht="12.75" hidden="1" customHeight="1">
      <c r="A18" s="15"/>
      <c r="B18" s="16"/>
      <c r="C18" s="17"/>
      <c r="D18" s="18">
        <f t="shared" si="0"/>
        <v>0</v>
      </c>
      <c r="E18" s="80"/>
      <c r="F18" s="17"/>
      <c r="G18" s="143">
        <f t="shared" si="1"/>
        <v>0</v>
      </c>
      <c r="H18" s="170">
        <f t="shared" si="1"/>
        <v>0</v>
      </c>
    </row>
    <row r="19" spans="1:8" ht="12.75" hidden="1" customHeight="1">
      <c r="A19" s="15"/>
      <c r="B19" s="16"/>
      <c r="C19" s="17"/>
      <c r="D19" s="18">
        <f t="shared" si="0"/>
        <v>0</v>
      </c>
      <c r="E19" s="80"/>
      <c r="F19" s="17"/>
      <c r="G19" s="143">
        <f t="shared" si="1"/>
        <v>0</v>
      </c>
      <c r="H19" s="170">
        <f t="shared" si="1"/>
        <v>0</v>
      </c>
    </row>
    <row r="20" spans="1:8" ht="12.75" hidden="1" customHeight="1">
      <c r="A20" s="15"/>
      <c r="B20" s="16"/>
      <c r="C20" s="17"/>
      <c r="D20" s="18">
        <f t="shared" si="0"/>
        <v>0</v>
      </c>
      <c r="E20" s="80"/>
      <c r="F20" s="17"/>
      <c r="G20" s="143">
        <f t="shared" si="1"/>
        <v>0</v>
      </c>
      <c r="H20" s="170">
        <f t="shared" si="1"/>
        <v>0</v>
      </c>
    </row>
    <row r="21" spans="1:8" ht="12.75" hidden="1" customHeight="1">
      <c r="A21" s="15"/>
      <c r="B21" s="16"/>
      <c r="C21" s="17"/>
      <c r="D21" s="18">
        <f t="shared" si="0"/>
        <v>0</v>
      </c>
      <c r="E21" s="80"/>
      <c r="F21" s="17"/>
      <c r="G21" s="143">
        <f t="shared" si="1"/>
        <v>0</v>
      </c>
      <c r="H21" s="170">
        <f t="shared" si="1"/>
        <v>0</v>
      </c>
    </row>
    <row r="22" spans="1:8" ht="12.75" hidden="1" customHeight="1">
      <c r="A22" s="15"/>
      <c r="B22" s="16"/>
      <c r="C22" s="17"/>
      <c r="D22" s="18">
        <f t="shared" si="0"/>
        <v>0</v>
      </c>
      <c r="E22" s="80"/>
      <c r="F22" s="17"/>
      <c r="G22" s="143">
        <f t="shared" si="1"/>
        <v>0</v>
      </c>
      <c r="H22" s="170">
        <f t="shared" si="1"/>
        <v>0</v>
      </c>
    </row>
    <row r="23" spans="1:8" ht="12.75" hidden="1" customHeight="1">
      <c r="A23" s="15"/>
      <c r="B23" s="16"/>
      <c r="C23" s="17"/>
      <c r="D23" s="18">
        <f t="shared" si="0"/>
        <v>0</v>
      </c>
      <c r="E23" s="80"/>
      <c r="F23" s="17"/>
      <c r="G23" s="143">
        <f t="shared" si="1"/>
        <v>0</v>
      </c>
      <c r="H23" s="170">
        <f t="shared" si="1"/>
        <v>0</v>
      </c>
    </row>
    <row r="24" spans="1:8" ht="12.75" hidden="1" customHeight="1">
      <c r="A24" s="15"/>
      <c r="B24" s="16"/>
      <c r="C24" s="17"/>
      <c r="D24" s="18">
        <f t="shared" si="0"/>
        <v>0</v>
      </c>
      <c r="E24" s="80"/>
      <c r="F24" s="17"/>
      <c r="G24" s="143">
        <f t="shared" si="1"/>
        <v>0</v>
      </c>
      <c r="H24" s="170">
        <f t="shared" si="1"/>
        <v>0</v>
      </c>
    </row>
    <row r="25" spans="1:8" ht="12.75" hidden="1" customHeight="1">
      <c r="A25" s="15"/>
      <c r="B25" s="16"/>
      <c r="C25" s="17"/>
      <c r="D25" s="18">
        <f t="shared" si="0"/>
        <v>0</v>
      </c>
      <c r="E25" s="80"/>
      <c r="F25" s="17"/>
      <c r="G25" s="143">
        <f t="shared" si="1"/>
        <v>0</v>
      </c>
      <c r="H25" s="170">
        <f t="shared" si="1"/>
        <v>0</v>
      </c>
    </row>
    <row r="26" spans="1:8" ht="12.75" hidden="1" customHeight="1">
      <c r="A26" s="15"/>
      <c r="B26" s="16"/>
      <c r="C26" s="17"/>
      <c r="D26" s="18">
        <f t="shared" si="0"/>
        <v>0</v>
      </c>
      <c r="E26" s="80"/>
      <c r="F26" s="17"/>
      <c r="G26" s="143">
        <f t="shared" si="1"/>
        <v>0</v>
      </c>
      <c r="H26" s="170">
        <f t="shared" si="1"/>
        <v>0</v>
      </c>
    </row>
    <row r="27" spans="1:8" ht="12.75" hidden="1" customHeight="1">
      <c r="A27" s="15"/>
      <c r="B27" s="16"/>
      <c r="C27" s="17"/>
      <c r="D27" s="18">
        <f t="shared" si="0"/>
        <v>0</v>
      </c>
      <c r="E27" s="80"/>
      <c r="F27" s="17"/>
      <c r="G27" s="143">
        <f t="shared" si="1"/>
        <v>0</v>
      </c>
      <c r="H27" s="170">
        <f t="shared" si="1"/>
        <v>0</v>
      </c>
    </row>
    <row r="28" spans="1:8" ht="12.75" hidden="1" customHeight="1">
      <c r="A28" s="15"/>
      <c r="B28" s="16"/>
      <c r="C28" s="17"/>
      <c r="D28" s="18">
        <f t="shared" si="0"/>
        <v>0</v>
      </c>
      <c r="E28" s="80"/>
      <c r="F28" s="17"/>
      <c r="G28" s="143">
        <f t="shared" si="1"/>
        <v>0</v>
      </c>
      <c r="H28" s="170">
        <f t="shared" si="1"/>
        <v>0</v>
      </c>
    </row>
    <row r="29" spans="1:8" ht="12.75" hidden="1" customHeight="1">
      <c r="A29" s="15"/>
      <c r="B29" s="16"/>
      <c r="C29" s="17"/>
      <c r="D29" s="18">
        <f t="shared" si="0"/>
        <v>0</v>
      </c>
      <c r="E29" s="80"/>
      <c r="F29" s="17"/>
      <c r="G29" s="143">
        <f t="shared" si="1"/>
        <v>0</v>
      </c>
      <c r="H29" s="170">
        <f t="shared" si="1"/>
        <v>0</v>
      </c>
    </row>
    <row r="30" spans="1:8" ht="12.75" hidden="1" customHeight="1">
      <c r="A30" s="15"/>
      <c r="B30" s="16"/>
      <c r="C30" s="17"/>
      <c r="D30" s="18">
        <f t="shared" si="0"/>
        <v>0</v>
      </c>
      <c r="E30" s="80"/>
      <c r="F30" s="17"/>
      <c r="G30" s="143">
        <f t="shared" si="1"/>
        <v>0</v>
      </c>
      <c r="H30" s="170">
        <f t="shared" si="1"/>
        <v>0</v>
      </c>
    </row>
    <row r="31" spans="1:8" ht="12.75" hidden="1" customHeight="1">
      <c r="A31" s="15"/>
      <c r="B31" s="16"/>
      <c r="C31" s="17"/>
      <c r="D31" s="18">
        <f t="shared" si="0"/>
        <v>0</v>
      </c>
      <c r="E31" s="80"/>
      <c r="F31" s="17"/>
      <c r="G31" s="143">
        <f t="shared" si="1"/>
        <v>0</v>
      </c>
      <c r="H31" s="170">
        <f t="shared" si="1"/>
        <v>0</v>
      </c>
    </row>
    <row r="32" spans="1:8" ht="12.75" hidden="1" customHeight="1">
      <c r="A32" s="15"/>
      <c r="B32" s="16"/>
      <c r="C32" s="17"/>
      <c r="D32" s="18">
        <f t="shared" si="0"/>
        <v>0</v>
      </c>
      <c r="E32" s="80"/>
      <c r="F32" s="17"/>
      <c r="G32" s="143">
        <f t="shared" si="1"/>
        <v>0</v>
      </c>
      <c r="H32" s="170">
        <f t="shared" si="1"/>
        <v>0</v>
      </c>
    </row>
    <row r="33" spans="1:8" ht="12.75" hidden="1" customHeight="1">
      <c r="A33" s="15"/>
      <c r="B33" s="16"/>
      <c r="C33" s="17"/>
      <c r="D33" s="18">
        <f t="shared" si="0"/>
        <v>0</v>
      </c>
      <c r="E33" s="80"/>
      <c r="F33" s="17"/>
      <c r="G33" s="143">
        <f t="shared" si="1"/>
        <v>0</v>
      </c>
      <c r="H33" s="170">
        <f t="shared" si="1"/>
        <v>0</v>
      </c>
    </row>
    <row r="34" spans="1:8" ht="12.75" hidden="1" customHeight="1">
      <c r="A34" s="15"/>
      <c r="B34" s="16"/>
      <c r="C34" s="17"/>
      <c r="D34" s="18">
        <f t="shared" si="0"/>
        <v>0</v>
      </c>
      <c r="E34" s="80"/>
      <c r="F34" s="17"/>
      <c r="G34" s="143">
        <f t="shared" si="1"/>
        <v>0</v>
      </c>
      <c r="H34" s="170">
        <f t="shared" si="1"/>
        <v>0</v>
      </c>
    </row>
    <row r="35" spans="1:8" ht="12.75" hidden="1" customHeight="1">
      <c r="A35" s="15"/>
      <c r="B35" s="16"/>
      <c r="C35" s="17"/>
      <c r="D35" s="18">
        <f t="shared" si="0"/>
        <v>0</v>
      </c>
      <c r="E35" s="80"/>
      <c r="F35" s="17"/>
      <c r="G35" s="143">
        <f t="shared" si="1"/>
        <v>0</v>
      </c>
      <c r="H35" s="170">
        <f t="shared" si="1"/>
        <v>0</v>
      </c>
    </row>
    <row r="36" spans="1:8" ht="12.75" hidden="1" customHeight="1">
      <c r="A36" s="15"/>
      <c r="B36" s="16"/>
      <c r="C36" s="17"/>
      <c r="D36" s="18">
        <f t="shared" si="0"/>
        <v>0</v>
      </c>
      <c r="E36" s="80"/>
      <c r="F36" s="17"/>
      <c r="G36" s="143">
        <f t="shared" si="1"/>
        <v>0</v>
      </c>
      <c r="H36" s="170">
        <f t="shared" si="1"/>
        <v>0</v>
      </c>
    </row>
    <row r="37" spans="1:8" ht="12.75" hidden="1" customHeight="1">
      <c r="A37" s="15"/>
      <c r="B37" s="16"/>
      <c r="C37" s="17"/>
      <c r="D37" s="18">
        <f t="shared" si="0"/>
        <v>0</v>
      </c>
      <c r="E37" s="80"/>
      <c r="F37" s="17"/>
      <c r="G37" s="143">
        <f t="shared" si="1"/>
        <v>0</v>
      </c>
      <c r="H37" s="170">
        <f t="shared" si="1"/>
        <v>0</v>
      </c>
    </row>
    <row r="38" spans="1:8" ht="12.75" hidden="1" customHeight="1">
      <c r="A38" s="15"/>
      <c r="B38" s="16"/>
      <c r="C38" s="17"/>
      <c r="D38" s="18">
        <f t="shared" si="0"/>
        <v>0</v>
      </c>
      <c r="E38" s="80"/>
      <c r="F38" s="17"/>
      <c r="G38" s="143">
        <f t="shared" si="1"/>
        <v>0</v>
      </c>
      <c r="H38" s="170">
        <f t="shared" si="1"/>
        <v>0</v>
      </c>
    </row>
    <row r="39" spans="1:8" s="19" customFormat="1">
      <c r="A39" s="112" t="s">
        <v>18</v>
      </c>
      <c r="B39" s="141">
        <f>SUM(B9:B38)</f>
        <v>595</v>
      </c>
      <c r="C39" s="125">
        <f t="shared" ref="C39:H39" si="2">SUM(C9:C38)</f>
        <v>93</v>
      </c>
      <c r="D39" s="142">
        <f t="shared" si="2"/>
        <v>688</v>
      </c>
      <c r="E39" s="140">
        <f t="shared" si="2"/>
        <v>68</v>
      </c>
      <c r="F39" s="125">
        <f t="shared" si="2"/>
        <v>23</v>
      </c>
      <c r="G39" s="124">
        <f t="shared" si="2"/>
        <v>91</v>
      </c>
      <c r="H39" s="171">
        <f t="shared" si="2"/>
        <v>30</v>
      </c>
    </row>
    <row r="40" spans="1:8">
      <c r="A40" s="14" t="s">
        <v>19</v>
      </c>
    </row>
  </sheetData>
  <sheetProtection password="C3CC" sheet="1" objects="1" scenarios="1"/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20" customWidth="1"/>
    <col min="2" max="2" width="73.28515625" style="7" customWidth="1"/>
    <col min="3" max="3" width="15.140625" style="21" customWidth="1"/>
    <col min="4" max="4" width="15.140625" style="7" customWidth="1"/>
    <col min="5" max="5" width="15.140625" style="22" customWidth="1"/>
    <col min="6" max="6" width="13.5703125" style="21" customWidth="1"/>
    <col min="7" max="7" width="15.42578125" style="7" customWidth="1"/>
    <col min="8" max="8" width="12.28515625" style="23" customWidth="1"/>
    <col min="9" max="9" width="15.140625" style="20" customWidth="1"/>
    <col min="10" max="16384" width="9.140625" style="7"/>
  </cols>
  <sheetData>
    <row r="1" spans="1:11" ht="12.75" customHeight="1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13"/>
      <c r="K1" s="13"/>
    </row>
    <row r="2" spans="1:11" ht="12.75" customHeight="1">
      <c r="A2" s="337" t="s">
        <v>22</v>
      </c>
      <c r="B2" s="337"/>
      <c r="C2" s="337"/>
      <c r="D2" s="337"/>
      <c r="E2" s="337"/>
      <c r="F2" s="337"/>
      <c r="G2" s="337"/>
      <c r="H2" s="337"/>
      <c r="I2" s="337"/>
      <c r="J2" s="13"/>
      <c r="K2" s="13"/>
    </row>
    <row r="3" spans="1:11" ht="12.75" customHeight="1">
      <c r="A3" s="4"/>
      <c r="B3" s="5"/>
      <c r="C3" s="5"/>
      <c r="D3" s="5"/>
      <c r="E3" s="24"/>
      <c r="F3" s="5"/>
      <c r="G3" s="5"/>
      <c r="H3" s="5"/>
      <c r="I3" s="5"/>
      <c r="J3" s="5"/>
      <c r="K3" s="5"/>
    </row>
    <row r="4" spans="1:11" ht="12.75" customHeight="1">
      <c r="A4" s="369" t="s">
        <v>145</v>
      </c>
      <c r="B4" s="369"/>
      <c r="C4" s="369"/>
      <c r="D4" s="369"/>
      <c r="E4" s="369"/>
      <c r="F4" s="369"/>
      <c r="G4" s="369"/>
      <c r="H4" s="369"/>
      <c r="I4" s="369"/>
      <c r="J4" s="26"/>
      <c r="K4" s="26"/>
    </row>
    <row r="5" spans="1:11" s="20" customFormat="1" ht="13.5" customHeight="1">
      <c r="A5" s="25"/>
      <c r="B5" s="25"/>
      <c r="C5" s="25"/>
      <c r="D5" s="25"/>
      <c r="E5" s="24"/>
      <c r="H5" s="370" t="s">
        <v>3</v>
      </c>
      <c r="I5" s="370"/>
    </row>
    <row r="6" spans="1:11" s="5" customFormat="1" ht="15.75" customHeight="1">
      <c r="A6" s="358" t="s">
        <v>23</v>
      </c>
      <c r="B6" s="367"/>
      <c r="C6" s="365" t="s">
        <v>24</v>
      </c>
      <c r="D6" s="365"/>
      <c r="E6" s="365"/>
      <c r="F6" s="368" t="s">
        <v>6</v>
      </c>
      <c r="G6" s="368"/>
      <c r="H6" s="368"/>
      <c r="I6" s="368" t="s">
        <v>25</v>
      </c>
    </row>
    <row r="7" spans="1:11" s="5" customFormat="1" ht="25.5">
      <c r="A7" s="117" t="s">
        <v>26</v>
      </c>
      <c r="B7" s="116" t="s">
        <v>27</v>
      </c>
      <c r="C7" s="133" t="s">
        <v>8</v>
      </c>
      <c r="D7" s="115" t="s">
        <v>9</v>
      </c>
      <c r="E7" s="134" t="s">
        <v>10</v>
      </c>
      <c r="F7" s="133" t="s">
        <v>28</v>
      </c>
      <c r="G7" s="115" t="s">
        <v>12</v>
      </c>
      <c r="H7" s="111" t="s">
        <v>10</v>
      </c>
      <c r="I7" s="368"/>
    </row>
    <row r="8" spans="1:11" ht="13.5" customHeight="1" thickBot="1">
      <c r="A8" s="373" t="s">
        <v>29</v>
      </c>
      <c r="B8" s="374"/>
      <c r="C8" s="27"/>
      <c r="D8" s="28"/>
      <c r="E8" s="29">
        <f>SUM(C8:D8)</f>
        <v>0</v>
      </c>
      <c r="F8" s="27"/>
      <c r="G8" s="30"/>
      <c r="H8" s="31">
        <f>F8+G8</f>
        <v>0</v>
      </c>
      <c r="I8" s="32"/>
    </row>
    <row r="9" spans="1:11" ht="15" customHeight="1">
      <c r="A9" s="375" t="s">
        <v>30</v>
      </c>
      <c r="B9" s="145" t="s">
        <v>31</v>
      </c>
      <c r="C9" s="33"/>
      <c r="D9" s="34"/>
      <c r="E9" s="35">
        <f t="shared" ref="E9:E34" si="0">SUM(C9:D9)</f>
        <v>0</v>
      </c>
      <c r="F9" s="33"/>
      <c r="G9" s="36"/>
      <c r="H9" s="37">
        <f t="shared" ref="H9:H34" si="1">F9+G9</f>
        <v>0</v>
      </c>
      <c r="I9" s="38"/>
      <c r="K9" s="39"/>
    </row>
    <row r="10" spans="1:11" ht="15">
      <c r="A10" s="375"/>
      <c r="B10" s="146" t="s">
        <v>32</v>
      </c>
      <c r="C10" s="40"/>
      <c r="D10" s="41"/>
      <c r="E10" s="42">
        <f t="shared" si="0"/>
        <v>0</v>
      </c>
      <c r="F10" s="40"/>
      <c r="G10" s="43"/>
      <c r="H10" s="44">
        <f t="shared" si="1"/>
        <v>0</v>
      </c>
      <c r="I10" s="45"/>
      <c r="K10" s="39"/>
    </row>
    <row r="11" spans="1:11" ht="15">
      <c r="A11" s="375"/>
      <c r="B11" s="147" t="s">
        <v>33</v>
      </c>
      <c r="C11" s="46"/>
      <c r="D11" s="47"/>
      <c r="E11" s="48">
        <f t="shared" si="0"/>
        <v>0</v>
      </c>
      <c r="F11" s="46"/>
      <c r="G11" s="49"/>
      <c r="H11" s="50">
        <f t="shared" si="1"/>
        <v>0</v>
      </c>
      <c r="I11" s="51"/>
      <c r="K11" s="39"/>
    </row>
    <row r="12" spans="1:11" ht="15" customHeight="1">
      <c r="A12" s="371" t="s">
        <v>34</v>
      </c>
      <c r="B12" s="148" t="s">
        <v>35</v>
      </c>
      <c r="C12" s="52"/>
      <c r="D12" s="53"/>
      <c r="E12" s="54">
        <f t="shared" si="0"/>
        <v>0</v>
      </c>
      <c r="F12" s="52"/>
      <c r="G12" s="55"/>
      <c r="H12" s="56">
        <f t="shared" si="1"/>
        <v>0</v>
      </c>
      <c r="I12" s="57"/>
      <c r="K12" s="39"/>
    </row>
    <row r="13" spans="1:11" ht="15">
      <c r="A13" s="371"/>
      <c r="B13" s="146" t="s">
        <v>36</v>
      </c>
      <c r="C13" s="40"/>
      <c r="D13" s="41"/>
      <c r="E13" s="42">
        <f t="shared" si="0"/>
        <v>0</v>
      </c>
      <c r="F13" s="40"/>
      <c r="G13" s="43"/>
      <c r="H13" s="44">
        <f t="shared" si="1"/>
        <v>0</v>
      </c>
      <c r="I13" s="45"/>
      <c r="K13" s="39"/>
    </row>
    <row r="14" spans="1:11" ht="15">
      <c r="A14" s="371"/>
      <c r="B14" s="147" t="s">
        <v>37</v>
      </c>
      <c r="C14" s="46"/>
      <c r="D14" s="47"/>
      <c r="E14" s="48">
        <f t="shared" si="0"/>
        <v>0</v>
      </c>
      <c r="F14" s="46"/>
      <c r="G14" s="49"/>
      <c r="H14" s="50">
        <f t="shared" si="1"/>
        <v>0</v>
      </c>
      <c r="I14" s="51"/>
      <c r="K14" s="39"/>
    </row>
    <row r="15" spans="1:11" ht="15">
      <c r="A15" s="144" t="s">
        <v>38</v>
      </c>
      <c r="B15" s="149" t="s">
        <v>39</v>
      </c>
      <c r="C15" s="58"/>
      <c r="D15" s="59"/>
      <c r="E15" s="60">
        <f t="shared" si="0"/>
        <v>0</v>
      </c>
      <c r="F15" s="58"/>
      <c r="G15" s="61"/>
      <c r="H15" s="62">
        <f t="shared" si="1"/>
        <v>0</v>
      </c>
      <c r="I15" s="63"/>
      <c r="K15" s="39"/>
    </row>
    <row r="16" spans="1:11" ht="22.5" customHeight="1">
      <c r="A16" s="371" t="s">
        <v>40</v>
      </c>
      <c r="B16" s="148" t="s">
        <v>41</v>
      </c>
      <c r="C16" s="52"/>
      <c r="D16" s="53"/>
      <c r="E16" s="54">
        <f t="shared" si="0"/>
        <v>0</v>
      </c>
      <c r="F16" s="52"/>
      <c r="G16" s="55"/>
      <c r="H16" s="56">
        <f t="shared" si="1"/>
        <v>0</v>
      </c>
      <c r="I16" s="57"/>
      <c r="K16" s="39"/>
    </row>
    <row r="17" spans="1:11" ht="15">
      <c r="A17" s="371"/>
      <c r="B17" s="147" t="s">
        <v>42</v>
      </c>
      <c r="C17" s="46"/>
      <c r="D17" s="47"/>
      <c r="E17" s="48">
        <f t="shared" si="0"/>
        <v>0</v>
      </c>
      <c r="F17" s="46"/>
      <c r="G17" s="49"/>
      <c r="H17" s="50">
        <f t="shared" si="1"/>
        <v>0</v>
      </c>
      <c r="I17" s="51"/>
      <c r="K17" s="39"/>
    </row>
    <row r="18" spans="1:11" ht="15" customHeight="1">
      <c r="A18" s="371" t="s">
        <v>43</v>
      </c>
      <c r="B18" s="148" t="s">
        <v>44</v>
      </c>
      <c r="C18" s="52"/>
      <c r="D18" s="53"/>
      <c r="E18" s="54">
        <f t="shared" si="0"/>
        <v>0</v>
      </c>
      <c r="F18" s="52"/>
      <c r="G18" s="55"/>
      <c r="H18" s="56">
        <f t="shared" si="1"/>
        <v>0</v>
      </c>
      <c r="I18" s="57"/>
      <c r="K18" s="39"/>
    </row>
    <row r="19" spans="1:11" ht="15">
      <c r="A19" s="371"/>
      <c r="B19" s="146" t="s">
        <v>45</v>
      </c>
      <c r="C19" s="64"/>
      <c r="D19" s="65"/>
      <c r="E19" s="66">
        <f t="shared" si="0"/>
        <v>0</v>
      </c>
      <c r="F19" s="64"/>
      <c r="G19" s="67"/>
      <c r="H19" s="68">
        <f t="shared" si="1"/>
        <v>0</v>
      </c>
      <c r="I19" s="69"/>
      <c r="K19" s="39"/>
    </row>
    <row r="20" spans="1:11" ht="25.5">
      <c r="A20" s="371"/>
      <c r="B20" s="146" t="s">
        <v>46</v>
      </c>
      <c r="C20" s="40"/>
      <c r="D20" s="41"/>
      <c r="E20" s="66">
        <f t="shared" si="0"/>
        <v>0</v>
      </c>
      <c r="F20" s="40"/>
      <c r="G20" s="43"/>
      <c r="H20" s="68">
        <f t="shared" si="1"/>
        <v>0</v>
      </c>
      <c r="I20" s="45"/>
      <c r="K20" s="39"/>
    </row>
    <row r="21" spans="1:11" ht="25.5">
      <c r="A21" s="371"/>
      <c r="B21" s="146" t="s">
        <v>47</v>
      </c>
      <c r="C21" s="40"/>
      <c r="D21" s="41"/>
      <c r="E21" s="66">
        <f t="shared" si="0"/>
        <v>0</v>
      </c>
      <c r="F21" s="40"/>
      <c r="G21" s="43"/>
      <c r="H21" s="68">
        <f t="shared" si="1"/>
        <v>0</v>
      </c>
      <c r="I21" s="45"/>
      <c r="K21" s="39"/>
    </row>
    <row r="22" spans="1:11" ht="15">
      <c r="A22" s="371"/>
      <c r="B22" s="146" t="s">
        <v>48</v>
      </c>
      <c r="C22" s="40"/>
      <c r="D22" s="41"/>
      <c r="E22" s="66">
        <f t="shared" si="0"/>
        <v>0</v>
      </c>
      <c r="F22" s="40"/>
      <c r="G22" s="43"/>
      <c r="H22" s="68">
        <f t="shared" si="1"/>
        <v>0</v>
      </c>
      <c r="I22" s="45"/>
      <c r="K22" s="39"/>
    </row>
    <row r="23" spans="1:11" ht="15">
      <c r="A23" s="371"/>
      <c r="B23" s="147" t="s">
        <v>49</v>
      </c>
      <c r="C23" s="46"/>
      <c r="D23" s="47"/>
      <c r="E23" s="70">
        <f t="shared" si="0"/>
        <v>0</v>
      </c>
      <c r="F23" s="46"/>
      <c r="G23" s="49"/>
      <c r="H23" s="68">
        <f t="shared" si="1"/>
        <v>0</v>
      </c>
      <c r="I23" s="51"/>
      <c r="K23" s="39"/>
    </row>
    <row r="24" spans="1:11" ht="15" customHeight="1">
      <c r="A24" s="371" t="s">
        <v>50</v>
      </c>
      <c r="B24" s="148" t="s">
        <v>51</v>
      </c>
      <c r="C24" s="52"/>
      <c r="D24" s="53"/>
      <c r="E24" s="71">
        <f t="shared" si="0"/>
        <v>0</v>
      </c>
      <c r="F24" s="52"/>
      <c r="G24" s="55"/>
      <c r="H24" s="56">
        <f t="shared" si="1"/>
        <v>0</v>
      </c>
      <c r="I24" s="57"/>
      <c r="K24" s="39"/>
    </row>
    <row r="25" spans="1:11" ht="15">
      <c r="A25" s="371"/>
      <c r="B25" s="146" t="s">
        <v>52</v>
      </c>
      <c r="C25" s="40"/>
      <c r="D25" s="41"/>
      <c r="E25" s="66">
        <f t="shared" si="0"/>
        <v>0</v>
      </c>
      <c r="F25" s="40"/>
      <c r="G25" s="43"/>
      <c r="H25" s="68">
        <f t="shared" si="1"/>
        <v>0</v>
      </c>
      <c r="I25" s="45"/>
      <c r="K25" s="39"/>
    </row>
    <row r="26" spans="1:11" ht="15">
      <c r="A26" s="371"/>
      <c r="B26" s="146" t="s">
        <v>53</v>
      </c>
      <c r="C26" s="40"/>
      <c r="D26" s="41"/>
      <c r="E26" s="66">
        <f t="shared" si="0"/>
        <v>0</v>
      </c>
      <c r="F26" s="40"/>
      <c r="G26" s="43"/>
      <c r="H26" s="68">
        <f t="shared" si="1"/>
        <v>0</v>
      </c>
      <c r="I26" s="45"/>
      <c r="K26" s="39"/>
    </row>
    <row r="27" spans="1:11" ht="15">
      <c r="A27" s="371"/>
      <c r="B27" s="146" t="s">
        <v>54</v>
      </c>
      <c r="C27" s="40"/>
      <c r="D27" s="41"/>
      <c r="E27" s="66">
        <f t="shared" si="0"/>
        <v>0</v>
      </c>
      <c r="F27" s="40"/>
      <c r="G27" s="43"/>
      <c r="H27" s="68">
        <f t="shared" si="1"/>
        <v>0</v>
      </c>
      <c r="I27" s="45"/>
      <c r="K27" s="39"/>
    </row>
    <row r="28" spans="1:11" ht="15">
      <c r="A28" s="371"/>
      <c r="B28" s="146" t="s">
        <v>55</v>
      </c>
      <c r="C28" s="40"/>
      <c r="D28" s="41"/>
      <c r="E28" s="66">
        <f t="shared" si="0"/>
        <v>0</v>
      </c>
      <c r="F28" s="40"/>
      <c r="G28" s="43"/>
      <c r="H28" s="68">
        <f t="shared" si="1"/>
        <v>0</v>
      </c>
      <c r="I28" s="45"/>
      <c r="K28" s="39"/>
    </row>
    <row r="29" spans="1:11" ht="15">
      <c r="A29" s="371"/>
      <c r="B29" s="147" t="s">
        <v>56</v>
      </c>
      <c r="C29" s="46"/>
      <c r="D29" s="47"/>
      <c r="E29" s="70">
        <f t="shared" si="0"/>
        <v>0</v>
      </c>
      <c r="F29" s="46"/>
      <c r="G29" s="49"/>
      <c r="H29" s="68">
        <f t="shared" si="1"/>
        <v>0</v>
      </c>
      <c r="I29" s="51"/>
      <c r="K29" s="39"/>
    </row>
    <row r="30" spans="1:11" ht="15" customHeight="1">
      <c r="A30" s="372" t="s">
        <v>57</v>
      </c>
      <c r="B30" s="148" t="s">
        <v>58</v>
      </c>
      <c r="C30" s="52"/>
      <c r="D30" s="53"/>
      <c r="E30" s="71">
        <f t="shared" si="0"/>
        <v>0</v>
      </c>
      <c r="F30" s="52"/>
      <c r="G30" s="55"/>
      <c r="H30" s="56">
        <f t="shared" si="1"/>
        <v>0</v>
      </c>
      <c r="I30" s="57"/>
      <c r="K30" s="39"/>
    </row>
    <row r="31" spans="1:11" ht="15">
      <c r="A31" s="372"/>
      <c r="B31" s="146" t="s">
        <v>59</v>
      </c>
      <c r="C31" s="40"/>
      <c r="D31" s="41"/>
      <c r="E31" s="66">
        <f t="shared" si="0"/>
        <v>0</v>
      </c>
      <c r="F31" s="40"/>
      <c r="G31" s="43"/>
      <c r="H31" s="68">
        <f t="shared" si="1"/>
        <v>0</v>
      </c>
      <c r="I31" s="45"/>
      <c r="K31" s="39"/>
    </row>
    <row r="32" spans="1:11" ht="25.5">
      <c r="A32" s="372"/>
      <c r="B32" s="146" t="s">
        <v>60</v>
      </c>
      <c r="C32" s="40"/>
      <c r="D32" s="41"/>
      <c r="E32" s="66">
        <f t="shared" si="0"/>
        <v>0</v>
      </c>
      <c r="F32" s="40"/>
      <c r="G32" s="43"/>
      <c r="H32" s="68">
        <f t="shared" si="1"/>
        <v>0</v>
      </c>
      <c r="I32" s="45"/>
      <c r="K32" s="39"/>
    </row>
    <row r="33" spans="1:11" ht="25.5">
      <c r="A33" s="372"/>
      <c r="B33" s="146" t="s">
        <v>61</v>
      </c>
      <c r="C33" s="40"/>
      <c r="D33" s="41"/>
      <c r="E33" s="66">
        <f t="shared" si="0"/>
        <v>0</v>
      </c>
      <c r="F33" s="40"/>
      <c r="G33" s="43"/>
      <c r="H33" s="68">
        <f t="shared" si="1"/>
        <v>0</v>
      </c>
      <c r="I33" s="45"/>
      <c r="K33" s="39"/>
    </row>
    <row r="34" spans="1:11" ht="25.5">
      <c r="A34" s="372"/>
      <c r="B34" s="150" t="s">
        <v>62</v>
      </c>
      <c r="C34" s="72"/>
      <c r="D34" s="73"/>
      <c r="E34" s="74">
        <f t="shared" si="0"/>
        <v>0</v>
      </c>
      <c r="F34" s="72"/>
      <c r="G34" s="75"/>
      <c r="H34" s="76">
        <f t="shared" si="1"/>
        <v>0</v>
      </c>
      <c r="I34" s="77"/>
      <c r="K34" s="39"/>
    </row>
    <row r="35" spans="1:11" ht="17.25" customHeight="1">
      <c r="A35" s="366" t="s">
        <v>18</v>
      </c>
      <c r="B35" s="361"/>
      <c r="C35" s="135">
        <f>SUM(C8:C34)</f>
        <v>0</v>
      </c>
      <c r="D35" s="136">
        <f t="shared" ref="D35:I35" si="2">SUM(D9:D34)</f>
        <v>0</v>
      </c>
      <c r="E35" s="137">
        <f t="shared" si="2"/>
        <v>0</v>
      </c>
      <c r="F35" s="135">
        <f t="shared" si="2"/>
        <v>0</v>
      </c>
      <c r="G35" s="138">
        <f t="shared" si="2"/>
        <v>0</v>
      </c>
      <c r="H35" s="138">
        <f t="shared" si="2"/>
        <v>0</v>
      </c>
      <c r="I35" s="139">
        <f t="shared" si="2"/>
        <v>0</v>
      </c>
    </row>
    <row r="36" spans="1:11">
      <c r="A36" s="78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topLeftCell="A31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hidden="1" customWidth="1"/>
    <col min="6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08" customFormat="1" ht="12.75" customHeight="1">
      <c r="A1" s="396" t="s">
        <v>63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223"/>
    </row>
    <row r="2" spans="1:24" s="208" customFormat="1" ht="12.75" customHeight="1">
      <c r="A2" s="396" t="s">
        <v>64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223"/>
    </row>
    <row r="3" spans="1:24" s="208" customFormat="1" ht="12.7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23"/>
    </row>
    <row r="4" spans="1:24" s="208" customFormat="1" ht="12.75" customHeight="1">
      <c r="A4" s="338" t="s">
        <v>145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223"/>
    </row>
    <row r="5" spans="1:24" s="208" customFormat="1" ht="12.75" customHeight="1">
      <c r="A5" s="395" t="s">
        <v>203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223"/>
    </row>
    <row r="6" spans="1:24" s="208" customFormat="1" ht="13.5" thickBot="1">
      <c r="B6" s="224"/>
      <c r="C6" s="224"/>
      <c r="D6" s="224"/>
      <c r="E6" s="317">
        <v>1.06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  <c r="W6" s="226">
        <v>1</v>
      </c>
      <c r="X6" s="223"/>
    </row>
    <row r="7" spans="1:24" s="228" customFormat="1" ht="21.75" customHeight="1" thickBot="1">
      <c r="A7" s="397" t="s">
        <v>4</v>
      </c>
      <c r="B7" s="398"/>
      <c r="C7" s="398"/>
      <c r="D7" s="399"/>
      <c r="E7" s="392" t="s">
        <v>160</v>
      </c>
      <c r="F7" s="392" t="s">
        <v>160</v>
      </c>
      <c r="G7" s="400" t="s">
        <v>66</v>
      </c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1"/>
      <c r="S7" s="401"/>
      <c r="T7" s="401"/>
      <c r="U7" s="401"/>
      <c r="V7" s="401"/>
      <c r="W7" s="401"/>
      <c r="X7" s="227"/>
    </row>
    <row r="8" spans="1:24" s="228" customFormat="1" ht="21.75" customHeight="1" thickBot="1">
      <c r="A8" s="376" t="s">
        <v>157</v>
      </c>
      <c r="B8" s="376" t="s">
        <v>158</v>
      </c>
      <c r="C8" s="376" t="s">
        <v>13</v>
      </c>
      <c r="D8" s="376" t="s">
        <v>159</v>
      </c>
      <c r="E8" s="393"/>
      <c r="F8" s="393"/>
      <c r="G8" s="397" t="s">
        <v>5</v>
      </c>
      <c r="H8" s="398"/>
      <c r="I8" s="398"/>
      <c r="J8" s="398"/>
      <c r="K8" s="398"/>
      <c r="L8" s="398"/>
      <c r="M8" s="398"/>
      <c r="N8" s="398"/>
      <c r="O8" s="398"/>
      <c r="P8" s="407"/>
      <c r="Q8" s="408"/>
      <c r="R8" s="378" t="s">
        <v>67</v>
      </c>
      <c r="S8" s="378"/>
      <c r="T8" s="378"/>
      <c r="U8" s="378"/>
      <c r="V8" s="378"/>
      <c r="W8" s="378"/>
      <c r="X8" s="227"/>
    </row>
    <row r="9" spans="1:24" s="228" customFormat="1" ht="17.25" customHeight="1" thickBot="1">
      <c r="A9" s="377"/>
      <c r="B9" s="377"/>
      <c r="C9" s="377"/>
      <c r="D9" s="377"/>
      <c r="E9" s="393"/>
      <c r="F9" s="393"/>
      <c r="G9" s="379" t="s">
        <v>68</v>
      </c>
      <c r="H9" s="379"/>
      <c r="I9" s="380"/>
      <c r="J9" s="409" t="s">
        <v>69</v>
      </c>
      <c r="K9" s="409"/>
      <c r="L9" s="409"/>
      <c r="M9" s="410"/>
      <c r="N9" s="410"/>
      <c r="O9" s="410"/>
      <c r="P9" s="410"/>
      <c r="Q9" s="410"/>
      <c r="R9" s="381" t="s">
        <v>68</v>
      </c>
      <c r="S9" s="381"/>
      <c r="T9" s="381"/>
      <c r="U9" s="402" t="s">
        <v>69</v>
      </c>
      <c r="V9" s="402"/>
      <c r="W9" s="402"/>
      <c r="X9" s="227"/>
    </row>
    <row r="10" spans="1:24" s="228" customFormat="1" ht="26.25" customHeight="1" thickBot="1">
      <c r="A10" s="377"/>
      <c r="B10" s="377"/>
      <c r="C10" s="377"/>
      <c r="D10" s="377"/>
      <c r="E10" s="394"/>
      <c r="F10" s="394"/>
      <c r="G10" s="403" t="s">
        <v>200</v>
      </c>
      <c r="H10" s="387" t="s">
        <v>162</v>
      </c>
      <c r="I10" s="387" t="s">
        <v>10</v>
      </c>
      <c r="J10" s="389" t="s">
        <v>164</v>
      </c>
      <c r="K10" s="390"/>
      <c r="L10" s="390"/>
      <c r="M10" s="390"/>
      <c r="N10" s="390"/>
      <c r="O10" s="390"/>
      <c r="P10" s="384" t="s">
        <v>177</v>
      </c>
      <c r="Q10" s="384" t="s">
        <v>178</v>
      </c>
      <c r="R10" s="387" t="s">
        <v>163</v>
      </c>
      <c r="S10" s="387" t="s">
        <v>162</v>
      </c>
      <c r="T10" s="387" t="s">
        <v>10</v>
      </c>
      <c r="U10" s="404" t="s">
        <v>164</v>
      </c>
      <c r="V10" s="405"/>
      <c r="W10" s="406"/>
      <c r="X10" s="227"/>
    </row>
    <row r="11" spans="1:24" s="228" customFormat="1" ht="26.25" customHeight="1" thickBot="1">
      <c r="A11" s="377"/>
      <c r="B11" s="377"/>
      <c r="C11" s="377"/>
      <c r="D11" s="377"/>
      <c r="E11" s="382" t="s">
        <v>161</v>
      </c>
      <c r="F11" s="382" t="s">
        <v>161</v>
      </c>
      <c r="G11" s="387"/>
      <c r="H11" s="387"/>
      <c r="I11" s="387"/>
      <c r="J11" s="391" t="s">
        <v>165</v>
      </c>
      <c r="K11" s="386"/>
      <c r="L11" s="386"/>
      <c r="M11" s="229" t="s">
        <v>168</v>
      </c>
      <c r="N11" s="229" t="s">
        <v>166</v>
      </c>
      <c r="O11" s="230" t="s">
        <v>167</v>
      </c>
      <c r="P11" s="385"/>
      <c r="Q11" s="385"/>
      <c r="R11" s="387"/>
      <c r="S11" s="387"/>
      <c r="T11" s="387"/>
      <c r="U11" s="231" t="s">
        <v>168</v>
      </c>
      <c r="V11" s="231" t="s">
        <v>166</v>
      </c>
      <c r="W11" s="232" t="s">
        <v>167</v>
      </c>
      <c r="X11" s="227"/>
    </row>
    <row r="12" spans="1:24" s="228" customFormat="1" ht="28.5" customHeight="1" thickBot="1">
      <c r="A12" s="377"/>
      <c r="B12" s="377"/>
      <c r="C12" s="377"/>
      <c r="D12" s="377"/>
      <c r="E12" s="383"/>
      <c r="F12" s="383"/>
      <c r="G12" s="388"/>
      <c r="H12" s="388"/>
      <c r="I12" s="388"/>
      <c r="J12" s="233" t="s">
        <v>174</v>
      </c>
      <c r="K12" s="233" t="s">
        <v>175</v>
      </c>
      <c r="L12" s="233" t="s">
        <v>176</v>
      </c>
      <c r="M12" s="234" t="s">
        <v>169</v>
      </c>
      <c r="N12" s="235">
        <v>0.1</v>
      </c>
      <c r="O12" s="236">
        <v>0.125</v>
      </c>
      <c r="P12" s="386"/>
      <c r="Q12" s="386"/>
      <c r="R12" s="388"/>
      <c r="S12" s="388"/>
      <c r="T12" s="388"/>
      <c r="U12" s="237" t="s">
        <v>169</v>
      </c>
      <c r="V12" s="238">
        <v>0.1</v>
      </c>
      <c r="W12" s="239">
        <v>0.125</v>
      </c>
      <c r="X12" s="227"/>
    </row>
    <row r="13" spans="1:24" s="208" customFormat="1" ht="12.75" customHeight="1">
      <c r="A13" s="413" t="s">
        <v>152</v>
      </c>
      <c r="B13" s="413" t="s">
        <v>156</v>
      </c>
      <c r="C13" s="421" t="s">
        <v>153</v>
      </c>
      <c r="D13" s="279">
        <v>13</v>
      </c>
      <c r="E13" s="280">
        <v>6957.41</v>
      </c>
      <c r="F13" s="280">
        <f>ROUND(E13*$E$6,2)</f>
        <v>7374.85</v>
      </c>
      <c r="G13" s="280">
        <f>ROUND(F13*113%,2)</f>
        <v>8333.58</v>
      </c>
      <c r="H13" s="280">
        <v>59.87</v>
      </c>
      <c r="I13" s="280">
        <f>F13+G13+H13</f>
        <v>15768.300000000001</v>
      </c>
      <c r="J13" s="280">
        <f>F13*1%</f>
        <v>73.748500000000007</v>
      </c>
      <c r="K13" s="280">
        <f>F13*2%</f>
        <v>147.49700000000001</v>
      </c>
      <c r="L13" s="280">
        <f>F13*3%</f>
        <v>221.24549999999999</v>
      </c>
      <c r="M13" s="280">
        <f>F13*7.5%</f>
        <v>553.11374999999998</v>
      </c>
      <c r="N13" s="280">
        <f>F13*10%</f>
        <v>737.48500000000013</v>
      </c>
      <c r="O13" s="280">
        <f>F13*12.5%</f>
        <v>921.85625000000005</v>
      </c>
      <c r="P13" s="280">
        <f>F13*35%</f>
        <v>2581.1974999999998</v>
      </c>
      <c r="Q13" s="280">
        <f>F13*35%</f>
        <v>2581.1974999999998</v>
      </c>
      <c r="R13" s="280">
        <f>F13*113%</f>
        <v>8333.5805</v>
      </c>
      <c r="S13" s="280">
        <v>59.87</v>
      </c>
      <c r="T13" s="280">
        <f>F13+R13+S13</f>
        <v>15768.300500000001</v>
      </c>
      <c r="U13" s="280">
        <f>F13*7.5%</f>
        <v>553.11374999999998</v>
      </c>
      <c r="V13" s="280">
        <f>F13*10%</f>
        <v>737.48500000000013</v>
      </c>
      <c r="W13" s="280">
        <f>F13*12.5%</f>
        <v>921.85625000000005</v>
      </c>
      <c r="X13" s="223"/>
    </row>
    <row r="14" spans="1:24" s="208" customFormat="1" ht="12.75" customHeight="1">
      <c r="A14" s="414"/>
      <c r="B14" s="414"/>
      <c r="C14" s="422"/>
      <c r="D14" s="281">
        <v>12</v>
      </c>
      <c r="E14" s="282">
        <v>6754.77</v>
      </c>
      <c r="F14" s="280">
        <f t="shared" ref="F14:F51" si="0">ROUND(E14*$E$6,2)</f>
        <v>7160.06</v>
      </c>
      <c r="G14" s="280">
        <f t="shared" ref="G14:G51" si="1">ROUND(F14*113%,2)</f>
        <v>8090.87</v>
      </c>
      <c r="H14" s="280">
        <v>59.87</v>
      </c>
      <c r="I14" s="280">
        <f t="shared" ref="I14:I51" si="2">F14+G14+H14</f>
        <v>15310.800000000001</v>
      </c>
      <c r="J14" s="280">
        <f t="shared" ref="J14:J51" si="3">F14*1%</f>
        <v>71.6006</v>
      </c>
      <c r="K14" s="280">
        <f t="shared" ref="K14:K51" si="4">F14*2%</f>
        <v>143.2012</v>
      </c>
      <c r="L14" s="280">
        <f t="shared" ref="L14:L51" si="5">F14*3%</f>
        <v>214.80180000000001</v>
      </c>
      <c r="M14" s="280">
        <f t="shared" ref="M14:M51" si="6">F14*7.5%</f>
        <v>537.00450000000001</v>
      </c>
      <c r="N14" s="280">
        <f t="shared" ref="N14:N51" si="7">F14*10%</f>
        <v>716.00600000000009</v>
      </c>
      <c r="O14" s="280">
        <f t="shared" ref="O14:O51" si="8">F14*12.5%</f>
        <v>895.00750000000005</v>
      </c>
      <c r="P14" s="280">
        <f t="shared" ref="P14:P25" si="9">F14*35%</f>
        <v>2506.0210000000002</v>
      </c>
      <c r="Q14" s="280">
        <f t="shared" ref="Q14:Q38" si="10">F14*35%</f>
        <v>2506.0210000000002</v>
      </c>
      <c r="R14" s="280">
        <f t="shared" ref="R14:R51" si="11">F14*113%</f>
        <v>8090.8678</v>
      </c>
      <c r="S14" s="280">
        <v>59.87</v>
      </c>
      <c r="T14" s="280">
        <f t="shared" ref="T14:T51" si="12">F14+R14+S14</f>
        <v>15310.797800000002</v>
      </c>
      <c r="U14" s="280">
        <f t="shared" ref="U14:U51" si="13">F14*7.5%</f>
        <v>537.00450000000001</v>
      </c>
      <c r="V14" s="280">
        <f t="shared" ref="V14:V51" si="14">F14*10%</f>
        <v>716.00600000000009</v>
      </c>
      <c r="W14" s="280">
        <f t="shared" ref="W14:W51" si="15">F14*12.5%</f>
        <v>895.00750000000005</v>
      </c>
      <c r="X14" s="223"/>
    </row>
    <row r="15" spans="1:24" s="208" customFormat="1" ht="12.75" customHeight="1">
      <c r="A15" s="414"/>
      <c r="B15" s="414"/>
      <c r="C15" s="423"/>
      <c r="D15" s="283">
        <v>11</v>
      </c>
      <c r="E15" s="284">
        <v>6558.03</v>
      </c>
      <c r="F15" s="280">
        <f t="shared" si="0"/>
        <v>6951.51</v>
      </c>
      <c r="G15" s="280">
        <f t="shared" si="1"/>
        <v>7855.21</v>
      </c>
      <c r="H15" s="280">
        <v>59.87</v>
      </c>
      <c r="I15" s="280">
        <f t="shared" si="2"/>
        <v>14866.590000000002</v>
      </c>
      <c r="J15" s="280">
        <f t="shared" si="3"/>
        <v>69.515100000000004</v>
      </c>
      <c r="K15" s="280">
        <f t="shared" si="4"/>
        <v>139.03020000000001</v>
      </c>
      <c r="L15" s="280">
        <f t="shared" si="5"/>
        <v>208.5453</v>
      </c>
      <c r="M15" s="280">
        <f t="shared" si="6"/>
        <v>521.36324999999999</v>
      </c>
      <c r="N15" s="280">
        <f t="shared" si="7"/>
        <v>695.15100000000007</v>
      </c>
      <c r="O15" s="280">
        <f t="shared" si="8"/>
        <v>868.93875000000003</v>
      </c>
      <c r="P15" s="280">
        <f t="shared" si="9"/>
        <v>2433.0284999999999</v>
      </c>
      <c r="Q15" s="280">
        <f t="shared" si="10"/>
        <v>2433.0284999999999</v>
      </c>
      <c r="R15" s="280">
        <f t="shared" si="11"/>
        <v>7855.2062999999998</v>
      </c>
      <c r="S15" s="280">
        <v>59.87</v>
      </c>
      <c r="T15" s="280">
        <f t="shared" si="12"/>
        <v>14866.586300000001</v>
      </c>
      <c r="U15" s="280">
        <f t="shared" si="13"/>
        <v>521.36324999999999</v>
      </c>
      <c r="V15" s="280">
        <f t="shared" si="14"/>
        <v>695.15100000000007</v>
      </c>
      <c r="W15" s="280">
        <f t="shared" si="15"/>
        <v>868.93875000000003</v>
      </c>
      <c r="X15" s="223"/>
    </row>
    <row r="16" spans="1:24" s="208" customFormat="1" ht="12.75" customHeight="1">
      <c r="A16" s="414"/>
      <c r="B16" s="414"/>
      <c r="C16" s="424" t="s">
        <v>154</v>
      </c>
      <c r="D16" s="285">
        <v>10</v>
      </c>
      <c r="E16" s="280">
        <v>6367.02</v>
      </c>
      <c r="F16" s="280">
        <f t="shared" si="0"/>
        <v>6749.04</v>
      </c>
      <c r="G16" s="280">
        <f t="shared" si="1"/>
        <v>7626.42</v>
      </c>
      <c r="H16" s="280">
        <v>59.87</v>
      </c>
      <c r="I16" s="280">
        <f t="shared" si="2"/>
        <v>14435.33</v>
      </c>
      <c r="J16" s="280">
        <f t="shared" si="3"/>
        <v>67.490399999999994</v>
      </c>
      <c r="K16" s="280">
        <f t="shared" si="4"/>
        <v>134.98079999999999</v>
      </c>
      <c r="L16" s="280">
        <f t="shared" si="5"/>
        <v>202.47119999999998</v>
      </c>
      <c r="M16" s="280">
        <f t="shared" si="6"/>
        <v>506.178</v>
      </c>
      <c r="N16" s="280">
        <f t="shared" si="7"/>
        <v>674.904</v>
      </c>
      <c r="O16" s="280">
        <f t="shared" si="8"/>
        <v>843.63</v>
      </c>
      <c r="P16" s="280">
        <f t="shared" si="9"/>
        <v>2362.1639999999998</v>
      </c>
      <c r="Q16" s="280">
        <f t="shared" si="10"/>
        <v>2362.1639999999998</v>
      </c>
      <c r="R16" s="280">
        <f t="shared" si="11"/>
        <v>7626.4151999999995</v>
      </c>
      <c r="S16" s="280">
        <v>59.87</v>
      </c>
      <c r="T16" s="280">
        <f t="shared" si="12"/>
        <v>14435.325200000001</v>
      </c>
      <c r="U16" s="280">
        <f t="shared" si="13"/>
        <v>506.178</v>
      </c>
      <c r="V16" s="280">
        <f t="shared" si="14"/>
        <v>674.904</v>
      </c>
      <c r="W16" s="280">
        <f t="shared" si="15"/>
        <v>843.63</v>
      </c>
      <c r="X16" s="223"/>
    </row>
    <row r="17" spans="1:24" s="208" customFormat="1" ht="12.75" customHeight="1">
      <c r="A17" s="414"/>
      <c r="B17" s="414"/>
      <c r="C17" s="422"/>
      <c r="D17" s="281">
        <v>9</v>
      </c>
      <c r="E17" s="282">
        <v>6181.57</v>
      </c>
      <c r="F17" s="280">
        <f t="shared" si="0"/>
        <v>6552.46</v>
      </c>
      <c r="G17" s="280">
        <f t="shared" si="1"/>
        <v>7404.28</v>
      </c>
      <c r="H17" s="280">
        <v>59.87</v>
      </c>
      <c r="I17" s="280">
        <f t="shared" si="2"/>
        <v>14016.61</v>
      </c>
      <c r="J17" s="280">
        <f t="shared" si="3"/>
        <v>65.524600000000007</v>
      </c>
      <c r="K17" s="280">
        <f t="shared" si="4"/>
        <v>131.04920000000001</v>
      </c>
      <c r="L17" s="280">
        <f t="shared" si="5"/>
        <v>196.57380000000001</v>
      </c>
      <c r="M17" s="280">
        <f t="shared" si="6"/>
        <v>491.43449999999996</v>
      </c>
      <c r="N17" s="280">
        <f t="shared" si="7"/>
        <v>655.24600000000009</v>
      </c>
      <c r="O17" s="280">
        <f t="shared" si="8"/>
        <v>819.0575</v>
      </c>
      <c r="P17" s="280">
        <f t="shared" si="9"/>
        <v>2293.3609999999999</v>
      </c>
      <c r="Q17" s="280">
        <f t="shared" si="10"/>
        <v>2293.3609999999999</v>
      </c>
      <c r="R17" s="280">
        <f t="shared" si="11"/>
        <v>7404.2797999999993</v>
      </c>
      <c r="S17" s="280">
        <v>59.87</v>
      </c>
      <c r="T17" s="280">
        <f t="shared" si="12"/>
        <v>14016.6098</v>
      </c>
      <c r="U17" s="280">
        <f t="shared" si="13"/>
        <v>491.43449999999996</v>
      </c>
      <c r="V17" s="280">
        <f t="shared" si="14"/>
        <v>655.24600000000009</v>
      </c>
      <c r="W17" s="280">
        <f t="shared" si="15"/>
        <v>819.0575</v>
      </c>
      <c r="X17" s="223"/>
    </row>
    <row r="18" spans="1:24" s="208" customFormat="1" ht="12.75" customHeight="1">
      <c r="A18" s="414"/>
      <c r="B18" s="414"/>
      <c r="C18" s="422"/>
      <c r="D18" s="281">
        <v>8</v>
      </c>
      <c r="E18" s="282">
        <v>5848.22</v>
      </c>
      <c r="F18" s="280">
        <f t="shared" si="0"/>
        <v>6199.11</v>
      </c>
      <c r="G18" s="280">
        <f t="shared" si="1"/>
        <v>7004.99</v>
      </c>
      <c r="H18" s="280">
        <v>59.87</v>
      </c>
      <c r="I18" s="280">
        <f t="shared" si="2"/>
        <v>13263.97</v>
      </c>
      <c r="J18" s="280">
        <f t="shared" si="3"/>
        <v>61.991099999999996</v>
      </c>
      <c r="K18" s="280">
        <f t="shared" si="4"/>
        <v>123.98219999999999</v>
      </c>
      <c r="L18" s="280">
        <f t="shared" si="5"/>
        <v>185.97329999999999</v>
      </c>
      <c r="M18" s="280">
        <f t="shared" si="6"/>
        <v>464.93324999999993</v>
      </c>
      <c r="N18" s="280">
        <f t="shared" si="7"/>
        <v>619.91100000000006</v>
      </c>
      <c r="O18" s="280">
        <f t="shared" si="8"/>
        <v>774.88874999999996</v>
      </c>
      <c r="P18" s="280">
        <f t="shared" si="9"/>
        <v>2169.6884999999997</v>
      </c>
      <c r="Q18" s="280">
        <f t="shared" si="10"/>
        <v>2169.6884999999997</v>
      </c>
      <c r="R18" s="280">
        <f t="shared" si="11"/>
        <v>7004.9942999999994</v>
      </c>
      <c r="S18" s="280">
        <v>59.87</v>
      </c>
      <c r="T18" s="280">
        <f t="shared" si="12"/>
        <v>13263.9743</v>
      </c>
      <c r="U18" s="280">
        <f t="shared" si="13"/>
        <v>464.93324999999993</v>
      </c>
      <c r="V18" s="280">
        <f t="shared" si="14"/>
        <v>619.91100000000006</v>
      </c>
      <c r="W18" s="280">
        <f t="shared" si="15"/>
        <v>774.88874999999996</v>
      </c>
      <c r="X18" s="223"/>
    </row>
    <row r="19" spans="1:24" s="208" customFormat="1" ht="12.75" customHeight="1">
      <c r="A19" s="414"/>
      <c r="B19" s="414"/>
      <c r="C19" s="422"/>
      <c r="D19" s="281">
        <v>7</v>
      </c>
      <c r="E19" s="282">
        <v>5677.88</v>
      </c>
      <c r="F19" s="280">
        <f t="shared" si="0"/>
        <v>6018.55</v>
      </c>
      <c r="G19" s="280">
        <f t="shared" si="1"/>
        <v>6800.96</v>
      </c>
      <c r="H19" s="280">
        <v>59.87</v>
      </c>
      <c r="I19" s="280">
        <f t="shared" si="2"/>
        <v>12879.380000000001</v>
      </c>
      <c r="J19" s="280">
        <f t="shared" si="3"/>
        <v>60.185500000000005</v>
      </c>
      <c r="K19" s="280">
        <f t="shared" si="4"/>
        <v>120.37100000000001</v>
      </c>
      <c r="L19" s="280">
        <f t="shared" si="5"/>
        <v>180.5565</v>
      </c>
      <c r="M19" s="280">
        <f t="shared" si="6"/>
        <v>451.39125000000001</v>
      </c>
      <c r="N19" s="280">
        <f t="shared" si="7"/>
        <v>601.85500000000002</v>
      </c>
      <c r="O19" s="280">
        <f t="shared" si="8"/>
        <v>752.31875000000002</v>
      </c>
      <c r="P19" s="280">
        <f t="shared" si="9"/>
        <v>2106.4924999999998</v>
      </c>
      <c r="Q19" s="280">
        <f t="shared" si="10"/>
        <v>2106.4924999999998</v>
      </c>
      <c r="R19" s="280">
        <f t="shared" si="11"/>
        <v>6800.9614999999994</v>
      </c>
      <c r="S19" s="280">
        <v>59.87</v>
      </c>
      <c r="T19" s="280">
        <f t="shared" si="12"/>
        <v>12879.381500000001</v>
      </c>
      <c r="U19" s="280">
        <f t="shared" si="13"/>
        <v>451.39125000000001</v>
      </c>
      <c r="V19" s="280">
        <f t="shared" si="14"/>
        <v>601.85500000000002</v>
      </c>
      <c r="W19" s="280">
        <f t="shared" si="15"/>
        <v>752.31875000000002</v>
      </c>
      <c r="X19" s="223"/>
    </row>
    <row r="20" spans="1:24" s="208" customFormat="1" ht="12.75" customHeight="1">
      <c r="A20" s="414"/>
      <c r="B20" s="414"/>
      <c r="C20" s="425"/>
      <c r="D20" s="283">
        <v>6</v>
      </c>
      <c r="E20" s="284">
        <v>5512.51</v>
      </c>
      <c r="F20" s="280">
        <f t="shared" si="0"/>
        <v>5843.26</v>
      </c>
      <c r="G20" s="280">
        <f t="shared" si="1"/>
        <v>6602.88</v>
      </c>
      <c r="H20" s="280">
        <v>59.87</v>
      </c>
      <c r="I20" s="280">
        <f t="shared" si="2"/>
        <v>12506.01</v>
      </c>
      <c r="J20" s="280">
        <f t="shared" si="3"/>
        <v>58.432600000000001</v>
      </c>
      <c r="K20" s="280">
        <f t="shared" si="4"/>
        <v>116.8652</v>
      </c>
      <c r="L20" s="280">
        <f t="shared" si="5"/>
        <v>175.2978</v>
      </c>
      <c r="M20" s="280">
        <f t="shared" si="6"/>
        <v>438.24450000000002</v>
      </c>
      <c r="N20" s="280">
        <f t="shared" si="7"/>
        <v>584.32600000000002</v>
      </c>
      <c r="O20" s="280">
        <f t="shared" si="8"/>
        <v>730.40750000000003</v>
      </c>
      <c r="P20" s="280">
        <f t="shared" si="9"/>
        <v>2045.1409999999998</v>
      </c>
      <c r="Q20" s="280">
        <f t="shared" si="10"/>
        <v>2045.1409999999998</v>
      </c>
      <c r="R20" s="280">
        <f t="shared" si="11"/>
        <v>6602.8837999999996</v>
      </c>
      <c r="S20" s="280">
        <v>59.87</v>
      </c>
      <c r="T20" s="280">
        <f t="shared" si="12"/>
        <v>12506.013800000001</v>
      </c>
      <c r="U20" s="280">
        <f t="shared" si="13"/>
        <v>438.24450000000002</v>
      </c>
      <c r="V20" s="280">
        <f t="shared" si="14"/>
        <v>584.32600000000002</v>
      </c>
      <c r="W20" s="280">
        <f t="shared" si="15"/>
        <v>730.40750000000003</v>
      </c>
      <c r="X20" s="223"/>
    </row>
    <row r="21" spans="1:24" s="208" customFormat="1" ht="12.75" customHeight="1">
      <c r="A21" s="414"/>
      <c r="B21" s="414"/>
      <c r="C21" s="426" t="s">
        <v>155</v>
      </c>
      <c r="D21" s="285">
        <v>5</v>
      </c>
      <c r="E21" s="280">
        <v>5351.95</v>
      </c>
      <c r="F21" s="280">
        <f t="shared" si="0"/>
        <v>5673.07</v>
      </c>
      <c r="G21" s="280">
        <f t="shared" si="1"/>
        <v>6410.57</v>
      </c>
      <c r="H21" s="280">
        <v>59.87</v>
      </c>
      <c r="I21" s="280">
        <f t="shared" si="2"/>
        <v>12143.51</v>
      </c>
      <c r="J21" s="280">
        <f t="shared" si="3"/>
        <v>56.730699999999999</v>
      </c>
      <c r="K21" s="280">
        <f t="shared" si="4"/>
        <v>113.4614</v>
      </c>
      <c r="L21" s="280">
        <f t="shared" si="5"/>
        <v>170.19209999999998</v>
      </c>
      <c r="M21" s="280">
        <f t="shared" si="6"/>
        <v>425.48024999999996</v>
      </c>
      <c r="N21" s="280">
        <f t="shared" si="7"/>
        <v>567.30700000000002</v>
      </c>
      <c r="O21" s="280">
        <f t="shared" si="8"/>
        <v>709.13374999999996</v>
      </c>
      <c r="P21" s="280">
        <f t="shared" si="9"/>
        <v>1985.5744999999997</v>
      </c>
      <c r="Q21" s="280">
        <f t="shared" si="10"/>
        <v>1985.5744999999997</v>
      </c>
      <c r="R21" s="280">
        <f t="shared" si="11"/>
        <v>6410.5690999999988</v>
      </c>
      <c r="S21" s="280">
        <v>59.87</v>
      </c>
      <c r="T21" s="280">
        <f t="shared" si="12"/>
        <v>12143.509099999999</v>
      </c>
      <c r="U21" s="280">
        <f t="shared" si="13"/>
        <v>425.48024999999996</v>
      </c>
      <c r="V21" s="280">
        <f t="shared" si="14"/>
        <v>567.30700000000002</v>
      </c>
      <c r="W21" s="280">
        <f t="shared" si="15"/>
        <v>709.13374999999996</v>
      </c>
      <c r="X21" s="223"/>
    </row>
    <row r="22" spans="1:24" s="208" customFormat="1" ht="12.75" customHeight="1">
      <c r="A22" s="414"/>
      <c r="B22" s="414"/>
      <c r="C22" s="422"/>
      <c r="D22" s="281">
        <v>4</v>
      </c>
      <c r="E22" s="282">
        <v>5196.07</v>
      </c>
      <c r="F22" s="280">
        <f t="shared" si="0"/>
        <v>5507.83</v>
      </c>
      <c r="G22" s="280">
        <f t="shared" si="1"/>
        <v>6223.85</v>
      </c>
      <c r="H22" s="280">
        <v>59.87</v>
      </c>
      <c r="I22" s="280">
        <f t="shared" si="2"/>
        <v>11791.550000000001</v>
      </c>
      <c r="J22" s="280">
        <f t="shared" si="3"/>
        <v>55.078299999999999</v>
      </c>
      <c r="K22" s="280">
        <f t="shared" si="4"/>
        <v>110.1566</v>
      </c>
      <c r="L22" s="280">
        <f t="shared" si="5"/>
        <v>165.23489999999998</v>
      </c>
      <c r="M22" s="280">
        <f t="shared" si="6"/>
        <v>413.08724999999998</v>
      </c>
      <c r="N22" s="280">
        <f t="shared" si="7"/>
        <v>550.78300000000002</v>
      </c>
      <c r="O22" s="280">
        <f t="shared" si="8"/>
        <v>688.47874999999999</v>
      </c>
      <c r="P22" s="280">
        <f t="shared" si="9"/>
        <v>1927.7404999999999</v>
      </c>
      <c r="Q22" s="280">
        <f t="shared" si="10"/>
        <v>1927.7404999999999</v>
      </c>
      <c r="R22" s="280">
        <f t="shared" si="11"/>
        <v>6223.8478999999998</v>
      </c>
      <c r="S22" s="280">
        <v>59.87</v>
      </c>
      <c r="T22" s="280">
        <f t="shared" si="12"/>
        <v>11791.5479</v>
      </c>
      <c r="U22" s="280">
        <f t="shared" si="13"/>
        <v>413.08724999999998</v>
      </c>
      <c r="V22" s="280">
        <f t="shared" si="14"/>
        <v>550.78300000000002</v>
      </c>
      <c r="W22" s="280">
        <f t="shared" si="15"/>
        <v>688.47874999999999</v>
      </c>
      <c r="X22" s="223"/>
    </row>
    <row r="23" spans="1:24" s="208" customFormat="1" ht="12.75" customHeight="1">
      <c r="A23" s="414"/>
      <c r="B23" s="414"/>
      <c r="C23" s="422"/>
      <c r="D23" s="281">
        <v>3</v>
      </c>
      <c r="E23" s="282">
        <v>4915.8599999999997</v>
      </c>
      <c r="F23" s="280">
        <f t="shared" si="0"/>
        <v>5210.8100000000004</v>
      </c>
      <c r="G23" s="280">
        <f t="shared" si="1"/>
        <v>5888.22</v>
      </c>
      <c r="H23" s="280">
        <v>59.87</v>
      </c>
      <c r="I23" s="280">
        <f t="shared" si="2"/>
        <v>11158.900000000001</v>
      </c>
      <c r="J23" s="280">
        <f t="shared" si="3"/>
        <v>52.108100000000007</v>
      </c>
      <c r="K23" s="280">
        <f t="shared" si="4"/>
        <v>104.21620000000001</v>
      </c>
      <c r="L23" s="280">
        <f t="shared" si="5"/>
        <v>156.32429999999999</v>
      </c>
      <c r="M23" s="280">
        <f t="shared" si="6"/>
        <v>390.81075000000004</v>
      </c>
      <c r="N23" s="280">
        <f t="shared" si="7"/>
        <v>521.08100000000002</v>
      </c>
      <c r="O23" s="280">
        <f t="shared" si="8"/>
        <v>651.35125000000005</v>
      </c>
      <c r="P23" s="280">
        <f t="shared" si="9"/>
        <v>1823.7835</v>
      </c>
      <c r="Q23" s="280">
        <f t="shared" si="10"/>
        <v>1823.7835</v>
      </c>
      <c r="R23" s="280">
        <f t="shared" si="11"/>
        <v>5888.2152999999998</v>
      </c>
      <c r="S23" s="280">
        <v>59.87</v>
      </c>
      <c r="T23" s="280">
        <f t="shared" si="12"/>
        <v>11158.895300000002</v>
      </c>
      <c r="U23" s="280">
        <f t="shared" si="13"/>
        <v>390.81075000000004</v>
      </c>
      <c r="V23" s="280">
        <f t="shared" si="14"/>
        <v>521.08100000000002</v>
      </c>
      <c r="W23" s="280">
        <f t="shared" si="15"/>
        <v>651.35125000000005</v>
      </c>
      <c r="X23" s="223"/>
    </row>
    <row r="24" spans="1:24" s="208" customFormat="1" ht="12.75" customHeight="1">
      <c r="A24" s="414"/>
      <c r="B24" s="414"/>
      <c r="C24" s="422"/>
      <c r="D24" s="286">
        <v>2</v>
      </c>
      <c r="E24" s="282">
        <v>4772.68</v>
      </c>
      <c r="F24" s="280">
        <f t="shared" si="0"/>
        <v>5059.04</v>
      </c>
      <c r="G24" s="280">
        <f t="shared" si="1"/>
        <v>5716.72</v>
      </c>
      <c r="H24" s="280">
        <v>59.87</v>
      </c>
      <c r="I24" s="280">
        <f t="shared" si="2"/>
        <v>10835.630000000001</v>
      </c>
      <c r="J24" s="280">
        <f t="shared" si="3"/>
        <v>50.590400000000002</v>
      </c>
      <c r="K24" s="280">
        <f t="shared" si="4"/>
        <v>101.1808</v>
      </c>
      <c r="L24" s="280">
        <f t="shared" si="5"/>
        <v>151.77119999999999</v>
      </c>
      <c r="M24" s="280">
        <f t="shared" si="6"/>
        <v>379.428</v>
      </c>
      <c r="N24" s="280">
        <f t="shared" si="7"/>
        <v>505.904</v>
      </c>
      <c r="O24" s="280">
        <f t="shared" si="8"/>
        <v>632.38</v>
      </c>
      <c r="P24" s="280">
        <f t="shared" si="9"/>
        <v>1770.664</v>
      </c>
      <c r="Q24" s="280">
        <f t="shared" si="10"/>
        <v>1770.664</v>
      </c>
      <c r="R24" s="280">
        <f t="shared" si="11"/>
        <v>5716.7151999999996</v>
      </c>
      <c r="S24" s="280">
        <v>59.87</v>
      </c>
      <c r="T24" s="280">
        <f t="shared" si="12"/>
        <v>10835.6252</v>
      </c>
      <c r="U24" s="280">
        <f t="shared" si="13"/>
        <v>379.428</v>
      </c>
      <c r="V24" s="280">
        <f t="shared" si="14"/>
        <v>505.904</v>
      </c>
      <c r="W24" s="280">
        <f t="shared" si="15"/>
        <v>632.38</v>
      </c>
      <c r="X24" s="223"/>
    </row>
    <row r="25" spans="1:24" s="208" customFormat="1" ht="12.75" customHeight="1">
      <c r="A25" s="414"/>
      <c r="B25" s="414"/>
      <c r="C25" s="423"/>
      <c r="D25" s="287">
        <v>1</v>
      </c>
      <c r="E25" s="288">
        <v>4633.67</v>
      </c>
      <c r="F25" s="280">
        <f t="shared" si="0"/>
        <v>4911.6899999999996</v>
      </c>
      <c r="G25" s="280">
        <f t="shared" si="1"/>
        <v>5550.21</v>
      </c>
      <c r="H25" s="280">
        <v>59.87</v>
      </c>
      <c r="I25" s="280">
        <f t="shared" si="2"/>
        <v>10521.77</v>
      </c>
      <c r="J25" s="280">
        <f t="shared" si="3"/>
        <v>49.116899999999994</v>
      </c>
      <c r="K25" s="280">
        <f t="shared" si="4"/>
        <v>98.233799999999988</v>
      </c>
      <c r="L25" s="280">
        <f t="shared" si="5"/>
        <v>147.35069999999999</v>
      </c>
      <c r="M25" s="280">
        <f t="shared" si="6"/>
        <v>368.37674999999996</v>
      </c>
      <c r="N25" s="280">
        <f t="shared" si="7"/>
        <v>491.16899999999998</v>
      </c>
      <c r="O25" s="280">
        <f t="shared" si="8"/>
        <v>613.96124999999995</v>
      </c>
      <c r="P25" s="280">
        <f t="shared" si="9"/>
        <v>1719.0914999999998</v>
      </c>
      <c r="Q25" s="280">
        <f t="shared" si="10"/>
        <v>1719.0914999999998</v>
      </c>
      <c r="R25" s="280">
        <f t="shared" si="11"/>
        <v>5550.2096999999994</v>
      </c>
      <c r="S25" s="280">
        <v>59.87</v>
      </c>
      <c r="T25" s="280">
        <f t="shared" si="12"/>
        <v>10521.769699999999</v>
      </c>
      <c r="U25" s="280">
        <f t="shared" si="13"/>
        <v>368.37674999999996</v>
      </c>
      <c r="V25" s="280">
        <f t="shared" si="14"/>
        <v>491.16899999999998</v>
      </c>
      <c r="W25" s="280">
        <f t="shared" si="15"/>
        <v>613.96124999999995</v>
      </c>
      <c r="X25" s="223"/>
    </row>
    <row r="26" spans="1:24" s="208" customFormat="1" ht="12.75" customHeight="1">
      <c r="A26" s="413" t="s">
        <v>170</v>
      </c>
      <c r="B26" s="413" t="s">
        <v>171</v>
      </c>
      <c r="C26" s="421" t="s">
        <v>153</v>
      </c>
      <c r="D26" s="289">
        <v>13</v>
      </c>
      <c r="E26" s="290">
        <v>4240.47</v>
      </c>
      <c r="F26" s="280">
        <f t="shared" si="0"/>
        <v>4494.8999999999996</v>
      </c>
      <c r="G26" s="280">
        <f t="shared" si="1"/>
        <v>5079.24</v>
      </c>
      <c r="H26" s="280">
        <v>59.87</v>
      </c>
      <c r="I26" s="280">
        <f t="shared" si="2"/>
        <v>9634.01</v>
      </c>
      <c r="J26" s="280">
        <f t="shared" si="3"/>
        <v>44.948999999999998</v>
      </c>
      <c r="K26" s="280">
        <f t="shared" si="4"/>
        <v>89.897999999999996</v>
      </c>
      <c r="L26" s="280">
        <f t="shared" si="5"/>
        <v>134.84699999999998</v>
      </c>
      <c r="M26" s="280">
        <f t="shared" si="6"/>
        <v>337.11749999999995</v>
      </c>
      <c r="N26" s="280">
        <f t="shared" si="7"/>
        <v>449.49</v>
      </c>
      <c r="O26" s="280">
        <f t="shared" si="8"/>
        <v>561.86249999999995</v>
      </c>
      <c r="P26" s="280"/>
      <c r="Q26" s="280">
        <f t="shared" si="10"/>
        <v>1573.2149999999997</v>
      </c>
      <c r="R26" s="280">
        <f t="shared" si="11"/>
        <v>5079.2369999999992</v>
      </c>
      <c r="S26" s="280">
        <v>59.87</v>
      </c>
      <c r="T26" s="280">
        <f t="shared" si="12"/>
        <v>9634.0069999999996</v>
      </c>
      <c r="U26" s="280">
        <f t="shared" si="13"/>
        <v>337.11749999999995</v>
      </c>
      <c r="V26" s="280">
        <f t="shared" si="14"/>
        <v>449.49</v>
      </c>
      <c r="W26" s="280">
        <f t="shared" si="15"/>
        <v>561.86249999999995</v>
      </c>
      <c r="X26" s="223"/>
    </row>
    <row r="27" spans="1:24" s="208" customFormat="1" ht="12.75" customHeight="1">
      <c r="A27" s="414"/>
      <c r="B27" s="414"/>
      <c r="C27" s="422"/>
      <c r="D27" s="289">
        <v>12</v>
      </c>
      <c r="E27" s="290">
        <v>4116.96</v>
      </c>
      <c r="F27" s="280">
        <f t="shared" si="0"/>
        <v>4363.9799999999996</v>
      </c>
      <c r="G27" s="280">
        <f t="shared" si="1"/>
        <v>4931.3</v>
      </c>
      <c r="H27" s="280">
        <v>59.87</v>
      </c>
      <c r="I27" s="280">
        <f t="shared" si="2"/>
        <v>9355.15</v>
      </c>
      <c r="J27" s="280">
        <f t="shared" si="3"/>
        <v>43.639799999999994</v>
      </c>
      <c r="K27" s="280">
        <f t="shared" si="4"/>
        <v>87.279599999999988</v>
      </c>
      <c r="L27" s="280">
        <f t="shared" si="5"/>
        <v>130.9194</v>
      </c>
      <c r="M27" s="280">
        <f t="shared" si="6"/>
        <v>327.29849999999993</v>
      </c>
      <c r="N27" s="280">
        <f t="shared" si="7"/>
        <v>436.39799999999997</v>
      </c>
      <c r="O27" s="280">
        <f t="shared" si="8"/>
        <v>545.49749999999995</v>
      </c>
      <c r="P27" s="280"/>
      <c r="Q27" s="280">
        <f t="shared" si="10"/>
        <v>1527.3929999999998</v>
      </c>
      <c r="R27" s="280">
        <f t="shared" si="11"/>
        <v>4931.2973999999995</v>
      </c>
      <c r="S27" s="280">
        <v>59.87</v>
      </c>
      <c r="T27" s="280">
        <f t="shared" si="12"/>
        <v>9355.1473999999998</v>
      </c>
      <c r="U27" s="280">
        <f t="shared" si="13"/>
        <v>327.29849999999993</v>
      </c>
      <c r="V27" s="280">
        <f t="shared" si="14"/>
        <v>436.39799999999997</v>
      </c>
      <c r="W27" s="280">
        <f t="shared" si="15"/>
        <v>545.49749999999995</v>
      </c>
      <c r="X27" s="223"/>
    </row>
    <row r="28" spans="1:24" s="208" customFormat="1" ht="12.75" customHeight="1">
      <c r="A28" s="414"/>
      <c r="B28" s="414"/>
      <c r="C28" s="423"/>
      <c r="D28" s="289">
        <v>11</v>
      </c>
      <c r="E28" s="290">
        <v>3997.05</v>
      </c>
      <c r="F28" s="280">
        <f t="shared" si="0"/>
        <v>4236.87</v>
      </c>
      <c r="G28" s="280">
        <f t="shared" si="1"/>
        <v>4787.66</v>
      </c>
      <c r="H28" s="280">
        <v>59.87</v>
      </c>
      <c r="I28" s="280">
        <f t="shared" si="2"/>
        <v>9084.4</v>
      </c>
      <c r="J28" s="280">
        <f t="shared" si="3"/>
        <v>42.368699999999997</v>
      </c>
      <c r="K28" s="280">
        <f t="shared" si="4"/>
        <v>84.737399999999994</v>
      </c>
      <c r="L28" s="280">
        <f t="shared" si="5"/>
        <v>127.1061</v>
      </c>
      <c r="M28" s="280">
        <f t="shared" si="6"/>
        <v>317.76524999999998</v>
      </c>
      <c r="N28" s="280">
        <f t="shared" si="7"/>
        <v>423.68700000000001</v>
      </c>
      <c r="O28" s="280">
        <f t="shared" si="8"/>
        <v>529.60874999999999</v>
      </c>
      <c r="P28" s="280"/>
      <c r="Q28" s="280">
        <f t="shared" si="10"/>
        <v>1482.9044999999999</v>
      </c>
      <c r="R28" s="280">
        <f t="shared" si="11"/>
        <v>4787.6630999999998</v>
      </c>
      <c r="S28" s="280">
        <v>59.87</v>
      </c>
      <c r="T28" s="280">
        <f t="shared" si="12"/>
        <v>9084.4031000000014</v>
      </c>
      <c r="U28" s="280">
        <f t="shared" si="13"/>
        <v>317.76524999999998</v>
      </c>
      <c r="V28" s="280">
        <f t="shared" si="14"/>
        <v>423.68700000000001</v>
      </c>
      <c r="W28" s="280">
        <f t="shared" si="15"/>
        <v>529.60874999999999</v>
      </c>
      <c r="X28" s="223"/>
    </row>
    <row r="29" spans="1:24" s="208" customFormat="1" ht="12.75" customHeight="1">
      <c r="A29" s="414"/>
      <c r="B29" s="414"/>
      <c r="C29" s="424" t="s">
        <v>154</v>
      </c>
      <c r="D29" s="289">
        <v>10</v>
      </c>
      <c r="E29" s="290">
        <v>3880.63</v>
      </c>
      <c r="F29" s="280">
        <f t="shared" si="0"/>
        <v>4113.47</v>
      </c>
      <c r="G29" s="280">
        <f t="shared" si="1"/>
        <v>4648.22</v>
      </c>
      <c r="H29" s="280">
        <v>59.87</v>
      </c>
      <c r="I29" s="280">
        <f t="shared" si="2"/>
        <v>8821.5600000000013</v>
      </c>
      <c r="J29" s="280">
        <f t="shared" si="3"/>
        <v>41.134700000000002</v>
      </c>
      <c r="K29" s="280">
        <f t="shared" si="4"/>
        <v>82.269400000000005</v>
      </c>
      <c r="L29" s="280">
        <f t="shared" si="5"/>
        <v>123.4041</v>
      </c>
      <c r="M29" s="280">
        <f t="shared" si="6"/>
        <v>308.51024999999998</v>
      </c>
      <c r="N29" s="280">
        <f t="shared" si="7"/>
        <v>411.34700000000004</v>
      </c>
      <c r="O29" s="280">
        <f t="shared" si="8"/>
        <v>514.18375000000003</v>
      </c>
      <c r="P29" s="280"/>
      <c r="Q29" s="280">
        <f t="shared" si="10"/>
        <v>1439.7145</v>
      </c>
      <c r="R29" s="280">
        <f t="shared" si="11"/>
        <v>4648.2210999999998</v>
      </c>
      <c r="S29" s="280">
        <v>59.87</v>
      </c>
      <c r="T29" s="280">
        <f t="shared" si="12"/>
        <v>8821.5611000000008</v>
      </c>
      <c r="U29" s="280">
        <f t="shared" si="13"/>
        <v>308.51024999999998</v>
      </c>
      <c r="V29" s="280">
        <f t="shared" si="14"/>
        <v>411.34700000000004</v>
      </c>
      <c r="W29" s="280">
        <f t="shared" si="15"/>
        <v>514.18375000000003</v>
      </c>
      <c r="X29" s="223"/>
    </row>
    <row r="30" spans="1:24" s="208" customFormat="1" ht="12.75" customHeight="1">
      <c r="A30" s="414"/>
      <c r="B30" s="414"/>
      <c r="C30" s="422"/>
      <c r="D30" s="289">
        <v>9</v>
      </c>
      <c r="E30" s="290">
        <v>3767.6</v>
      </c>
      <c r="F30" s="280">
        <f t="shared" si="0"/>
        <v>3993.66</v>
      </c>
      <c r="G30" s="280">
        <f t="shared" si="1"/>
        <v>4512.84</v>
      </c>
      <c r="H30" s="280">
        <v>59.87</v>
      </c>
      <c r="I30" s="280">
        <f t="shared" si="2"/>
        <v>8566.3700000000008</v>
      </c>
      <c r="J30" s="280">
        <f t="shared" si="3"/>
        <v>39.936599999999999</v>
      </c>
      <c r="K30" s="280">
        <f t="shared" si="4"/>
        <v>79.873199999999997</v>
      </c>
      <c r="L30" s="280">
        <f t="shared" si="5"/>
        <v>119.8098</v>
      </c>
      <c r="M30" s="280">
        <f t="shared" si="6"/>
        <v>299.52449999999999</v>
      </c>
      <c r="N30" s="280">
        <f t="shared" si="7"/>
        <v>399.36599999999999</v>
      </c>
      <c r="O30" s="280">
        <f t="shared" si="8"/>
        <v>499.20749999999998</v>
      </c>
      <c r="P30" s="280"/>
      <c r="Q30" s="280">
        <f t="shared" si="10"/>
        <v>1397.7809999999999</v>
      </c>
      <c r="R30" s="280">
        <f t="shared" si="11"/>
        <v>4512.8357999999998</v>
      </c>
      <c r="S30" s="280">
        <v>59.87</v>
      </c>
      <c r="T30" s="280">
        <f t="shared" si="12"/>
        <v>8566.3658000000014</v>
      </c>
      <c r="U30" s="280">
        <f t="shared" si="13"/>
        <v>299.52449999999999</v>
      </c>
      <c r="V30" s="280">
        <f t="shared" si="14"/>
        <v>399.36599999999999</v>
      </c>
      <c r="W30" s="280">
        <f t="shared" si="15"/>
        <v>499.20749999999998</v>
      </c>
      <c r="X30" s="223"/>
    </row>
    <row r="31" spans="1:24" s="208" customFormat="1" ht="12.75" customHeight="1">
      <c r="A31" s="414"/>
      <c r="B31" s="414"/>
      <c r="C31" s="422"/>
      <c r="D31" s="289">
        <v>8</v>
      </c>
      <c r="E31" s="290">
        <v>3564.43</v>
      </c>
      <c r="F31" s="280">
        <f t="shared" si="0"/>
        <v>3778.3</v>
      </c>
      <c r="G31" s="280">
        <f t="shared" si="1"/>
        <v>4269.4799999999996</v>
      </c>
      <c r="H31" s="280">
        <v>59.87</v>
      </c>
      <c r="I31" s="280">
        <f t="shared" si="2"/>
        <v>8107.65</v>
      </c>
      <c r="J31" s="280">
        <f t="shared" si="3"/>
        <v>37.783000000000001</v>
      </c>
      <c r="K31" s="280">
        <f t="shared" si="4"/>
        <v>75.566000000000003</v>
      </c>
      <c r="L31" s="280">
        <f t="shared" si="5"/>
        <v>113.349</v>
      </c>
      <c r="M31" s="280">
        <f t="shared" si="6"/>
        <v>283.3725</v>
      </c>
      <c r="N31" s="280">
        <f t="shared" si="7"/>
        <v>377.83000000000004</v>
      </c>
      <c r="O31" s="280">
        <f t="shared" si="8"/>
        <v>472.28750000000002</v>
      </c>
      <c r="P31" s="280"/>
      <c r="Q31" s="280">
        <f t="shared" si="10"/>
        <v>1322.405</v>
      </c>
      <c r="R31" s="280">
        <f t="shared" si="11"/>
        <v>4269.4789999999994</v>
      </c>
      <c r="S31" s="280">
        <v>59.87</v>
      </c>
      <c r="T31" s="280">
        <f t="shared" si="12"/>
        <v>8107.6489999999994</v>
      </c>
      <c r="U31" s="280">
        <f t="shared" si="13"/>
        <v>283.3725</v>
      </c>
      <c r="V31" s="280">
        <f t="shared" si="14"/>
        <v>377.83000000000004</v>
      </c>
      <c r="W31" s="280">
        <f t="shared" si="15"/>
        <v>472.28750000000002</v>
      </c>
      <c r="X31" s="223"/>
    </row>
    <row r="32" spans="1:24" s="208" customFormat="1" ht="12.75" customHeight="1">
      <c r="A32" s="414"/>
      <c r="B32" s="414"/>
      <c r="C32" s="422"/>
      <c r="D32" s="289">
        <v>7</v>
      </c>
      <c r="E32" s="290">
        <v>3460.61</v>
      </c>
      <c r="F32" s="280">
        <f t="shared" si="0"/>
        <v>3668.25</v>
      </c>
      <c r="G32" s="280">
        <f t="shared" si="1"/>
        <v>4145.12</v>
      </c>
      <c r="H32" s="280">
        <v>59.87</v>
      </c>
      <c r="I32" s="280">
        <f t="shared" si="2"/>
        <v>7873.24</v>
      </c>
      <c r="J32" s="280">
        <f t="shared" si="3"/>
        <v>36.682499999999997</v>
      </c>
      <c r="K32" s="280">
        <f t="shared" si="4"/>
        <v>73.364999999999995</v>
      </c>
      <c r="L32" s="280">
        <f t="shared" si="5"/>
        <v>110.0475</v>
      </c>
      <c r="M32" s="280">
        <f t="shared" si="6"/>
        <v>275.11874999999998</v>
      </c>
      <c r="N32" s="280">
        <f t="shared" si="7"/>
        <v>366.82500000000005</v>
      </c>
      <c r="O32" s="280">
        <f t="shared" si="8"/>
        <v>458.53125</v>
      </c>
      <c r="P32" s="280"/>
      <c r="Q32" s="280">
        <f t="shared" si="10"/>
        <v>1283.8874999999998</v>
      </c>
      <c r="R32" s="280">
        <f t="shared" si="11"/>
        <v>4145.1224999999995</v>
      </c>
      <c r="S32" s="280">
        <v>59.87</v>
      </c>
      <c r="T32" s="280">
        <f t="shared" si="12"/>
        <v>7873.2424999999994</v>
      </c>
      <c r="U32" s="280">
        <f t="shared" si="13"/>
        <v>275.11874999999998</v>
      </c>
      <c r="V32" s="280">
        <f t="shared" si="14"/>
        <v>366.82500000000005</v>
      </c>
      <c r="W32" s="280">
        <f t="shared" si="15"/>
        <v>458.53125</v>
      </c>
      <c r="X32" s="223"/>
    </row>
    <row r="33" spans="1:24" s="208" customFormat="1" ht="12.75" customHeight="1">
      <c r="A33" s="414"/>
      <c r="B33" s="414"/>
      <c r="C33" s="425"/>
      <c r="D33" s="289">
        <v>6</v>
      </c>
      <c r="E33" s="290">
        <v>3359.82</v>
      </c>
      <c r="F33" s="280">
        <f t="shared" si="0"/>
        <v>3561.41</v>
      </c>
      <c r="G33" s="280">
        <f t="shared" si="1"/>
        <v>4024.39</v>
      </c>
      <c r="H33" s="280">
        <v>59.87</v>
      </c>
      <c r="I33" s="280">
        <f t="shared" si="2"/>
        <v>7645.6699999999992</v>
      </c>
      <c r="J33" s="280">
        <f t="shared" si="3"/>
        <v>35.614100000000001</v>
      </c>
      <c r="K33" s="280">
        <f t="shared" si="4"/>
        <v>71.228200000000001</v>
      </c>
      <c r="L33" s="280">
        <f t="shared" si="5"/>
        <v>106.84229999999999</v>
      </c>
      <c r="M33" s="280">
        <f t="shared" si="6"/>
        <v>267.10575</v>
      </c>
      <c r="N33" s="280">
        <f t="shared" si="7"/>
        <v>356.14100000000002</v>
      </c>
      <c r="O33" s="280">
        <f t="shared" si="8"/>
        <v>445.17624999999998</v>
      </c>
      <c r="P33" s="280"/>
      <c r="Q33" s="280">
        <f t="shared" si="10"/>
        <v>1246.4934999999998</v>
      </c>
      <c r="R33" s="280">
        <f t="shared" si="11"/>
        <v>4024.3932999999993</v>
      </c>
      <c r="S33" s="280">
        <v>59.87</v>
      </c>
      <c r="T33" s="280">
        <f t="shared" si="12"/>
        <v>7645.6732999999995</v>
      </c>
      <c r="U33" s="280">
        <f t="shared" si="13"/>
        <v>267.10575</v>
      </c>
      <c r="V33" s="280">
        <f t="shared" si="14"/>
        <v>356.14100000000002</v>
      </c>
      <c r="W33" s="280">
        <f t="shared" si="15"/>
        <v>445.17624999999998</v>
      </c>
      <c r="X33" s="223"/>
    </row>
    <row r="34" spans="1:24" s="208" customFormat="1" ht="12.75" customHeight="1">
      <c r="A34" s="414"/>
      <c r="B34" s="414"/>
      <c r="C34" s="426" t="s">
        <v>155</v>
      </c>
      <c r="D34" s="289">
        <v>5</v>
      </c>
      <c r="E34" s="290">
        <v>3261.96</v>
      </c>
      <c r="F34" s="280">
        <f t="shared" si="0"/>
        <v>3457.68</v>
      </c>
      <c r="G34" s="280">
        <f t="shared" si="1"/>
        <v>3907.18</v>
      </c>
      <c r="H34" s="280">
        <v>59.87</v>
      </c>
      <c r="I34" s="280">
        <f t="shared" si="2"/>
        <v>7424.73</v>
      </c>
      <c r="J34" s="280">
        <f t="shared" si="3"/>
        <v>34.576799999999999</v>
      </c>
      <c r="K34" s="280">
        <f t="shared" si="4"/>
        <v>69.153599999999997</v>
      </c>
      <c r="L34" s="280">
        <f t="shared" si="5"/>
        <v>103.73039999999999</v>
      </c>
      <c r="M34" s="280">
        <f t="shared" si="6"/>
        <v>259.32599999999996</v>
      </c>
      <c r="N34" s="280">
        <f t="shared" si="7"/>
        <v>345.76800000000003</v>
      </c>
      <c r="O34" s="280">
        <f t="shared" si="8"/>
        <v>432.21</v>
      </c>
      <c r="P34" s="280"/>
      <c r="Q34" s="280">
        <f t="shared" si="10"/>
        <v>1210.1879999999999</v>
      </c>
      <c r="R34" s="280">
        <f t="shared" si="11"/>
        <v>3907.1783999999993</v>
      </c>
      <c r="S34" s="280">
        <v>59.87</v>
      </c>
      <c r="T34" s="280">
        <f t="shared" si="12"/>
        <v>7424.7283999999991</v>
      </c>
      <c r="U34" s="280">
        <f t="shared" si="13"/>
        <v>259.32599999999996</v>
      </c>
      <c r="V34" s="280">
        <f t="shared" si="14"/>
        <v>345.76800000000003</v>
      </c>
      <c r="W34" s="280">
        <f t="shared" si="15"/>
        <v>432.21</v>
      </c>
      <c r="X34" s="223"/>
    </row>
    <row r="35" spans="1:24" s="208" customFormat="1" ht="12.75" customHeight="1">
      <c r="A35" s="414"/>
      <c r="B35" s="414"/>
      <c r="C35" s="422"/>
      <c r="D35" s="289">
        <v>4</v>
      </c>
      <c r="E35" s="290">
        <v>3166.95</v>
      </c>
      <c r="F35" s="280">
        <f t="shared" si="0"/>
        <v>3356.97</v>
      </c>
      <c r="G35" s="280">
        <f t="shared" si="1"/>
        <v>3793.38</v>
      </c>
      <c r="H35" s="280">
        <v>59.87</v>
      </c>
      <c r="I35" s="280">
        <f t="shared" si="2"/>
        <v>7210.22</v>
      </c>
      <c r="J35" s="280">
        <f t="shared" si="3"/>
        <v>33.569699999999997</v>
      </c>
      <c r="K35" s="280">
        <f t="shared" si="4"/>
        <v>67.139399999999995</v>
      </c>
      <c r="L35" s="280">
        <f t="shared" si="5"/>
        <v>100.70909999999999</v>
      </c>
      <c r="M35" s="280">
        <f t="shared" si="6"/>
        <v>251.77274999999997</v>
      </c>
      <c r="N35" s="280">
        <f t="shared" si="7"/>
        <v>335.697</v>
      </c>
      <c r="O35" s="280">
        <f t="shared" si="8"/>
        <v>419.62124999999997</v>
      </c>
      <c r="P35" s="280"/>
      <c r="Q35" s="280">
        <f t="shared" si="10"/>
        <v>1174.9395</v>
      </c>
      <c r="R35" s="280">
        <f t="shared" si="11"/>
        <v>3793.3760999999995</v>
      </c>
      <c r="S35" s="280">
        <v>59.87</v>
      </c>
      <c r="T35" s="280">
        <f t="shared" si="12"/>
        <v>7210.2160999999987</v>
      </c>
      <c r="U35" s="280">
        <f t="shared" si="13"/>
        <v>251.77274999999997</v>
      </c>
      <c r="V35" s="280">
        <f t="shared" si="14"/>
        <v>335.697</v>
      </c>
      <c r="W35" s="280">
        <f t="shared" si="15"/>
        <v>419.62124999999997</v>
      </c>
      <c r="X35" s="223"/>
    </row>
    <row r="36" spans="1:24" s="208" customFormat="1" ht="12.75" customHeight="1">
      <c r="A36" s="414"/>
      <c r="B36" s="414"/>
      <c r="C36" s="422"/>
      <c r="D36" s="289">
        <v>3</v>
      </c>
      <c r="E36" s="290">
        <v>2996.17</v>
      </c>
      <c r="F36" s="280">
        <f t="shared" si="0"/>
        <v>3175.94</v>
      </c>
      <c r="G36" s="280">
        <f t="shared" si="1"/>
        <v>3588.81</v>
      </c>
      <c r="H36" s="280">
        <v>59.87</v>
      </c>
      <c r="I36" s="280">
        <f t="shared" si="2"/>
        <v>6824.62</v>
      </c>
      <c r="J36" s="280">
        <f t="shared" si="3"/>
        <v>31.759400000000003</v>
      </c>
      <c r="K36" s="280">
        <f t="shared" si="4"/>
        <v>63.518800000000006</v>
      </c>
      <c r="L36" s="280">
        <f t="shared" si="5"/>
        <v>95.278199999999998</v>
      </c>
      <c r="M36" s="280">
        <f t="shared" si="6"/>
        <v>238.19549999999998</v>
      </c>
      <c r="N36" s="280">
        <f t="shared" si="7"/>
        <v>317.59400000000005</v>
      </c>
      <c r="O36" s="280">
        <f t="shared" si="8"/>
        <v>396.99250000000001</v>
      </c>
      <c r="P36" s="280"/>
      <c r="Q36" s="280">
        <f t="shared" si="10"/>
        <v>1111.579</v>
      </c>
      <c r="R36" s="280">
        <f t="shared" si="11"/>
        <v>3588.8121999999998</v>
      </c>
      <c r="S36" s="280">
        <v>59.87</v>
      </c>
      <c r="T36" s="280">
        <f t="shared" si="12"/>
        <v>6824.6221999999998</v>
      </c>
      <c r="U36" s="280">
        <f t="shared" si="13"/>
        <v>238.19549999999998</v>
      </c>
      <c r="V36" s="280">
        <f t="shared" si="14"/>
        <v>317.59400000000005</v>
      </c>
      <c r="W36" s="280">
        <f t="shared" si="15"/>
        <v>396.99250000000001</v>
      </c>
      <c r="X36" s="223"/>
    </row>
    <row r="37" spans="1:24" s="208" customFormat="1" ht="12.75" customHeight="1">
      <c r="A37" s="414"/>
      <c r="B37" s="414"/>
      <c r="C37" s="422"/>
      <c r="D37" s="285">
        <v>2</v>
      </c>
      <c r="E37" s="280">
        <v>2908.9</v>
      </c>
      <c r="F37" s="280">
        <f t="shared" si="0"/>
        <v>3083.43</v>
      </c>
      <c r="G37" s="280">
        <f t="shared" si="1"/>
        <v>3484.28</v>
      </c>
      <c r="H37" s="280">
        <v>59.87</v>
      </c>
      <c r="I37" s="280">
        <f t="shared" si="2"/>
        <v>6627.58</v>
      </c>
      <c r="J37" s="280">
        <f t="shared" si="3"/>
        <v>30.834299999999999</v>
      </c>
      <c r="K37" s="280">
        <f t="shared" si="4"/>
        <v>61.668599999999998</v>
      </c>
      <c r="L37" s="280">
        <f t="shared" si="5"/>
        <v>92.502899999999997</v>
      </c>
      <c r="M37" s="280">
        <f t="shared" si="6"/>
        <v>231.25724999999997</v>
      </c>
      <c r="N37" s="280">
        <f t="shared" si="7"/>
        <v>308.34300000000002</v>
      </c>
      <c r="O37" s="280">
        <f t="shared" si="8"/>
        <v>385.42874999999998</v>
      </c>
      <c r="P37" s="280"/>
      <c r="Q37" s="280">
        <f t="shared" si="10"/>
        <v>1079.2004999999999</v>
      </c>
      <c r="R37" s="280">
        <f t="shared" si="11"/>
        <v>3484.2758999999996</v>
      </c>
      <c r="S37" s="280">
        <v>59.87</v>
      </c>
      <c r="T37" s="280">
        <f t="shared" si="12"/>
        <v>6627.5758999999989</v>
      </c>
      <c r="U37" s="280">
        <f t="shared" si="13"/>
        <v>231.25724999999997</v>
      </c>
      <c r="V37" s="280">
        <f t="shared" si="14"/>
        <v>308.34300000000002</v>
      </c>
      <c r="W37" s="280">
        <f t="shared" si="15"/>
        <v>385.42874999999998</v>
      </c>
      <c r="X37" s="223"/>
    </row>
    <row r="38" spans="1:24" s="208" customFormat="1" ht="12.75" customHeight="1" thickBot="1">
      <c r="A38" s="414"/>
      <c r="B38" s="414"/>
      <c r="C38" s="423"/>
      <c r="D38" s="291">
        <v>1</v>
      </c>
      <c r="E38" s="292">
        <v>2824.17</v>
      </c>
      <c r="F38" s="280">
        <f t="shared" si="0"/>
        <v>2993.62</v>
      </c>
      <c r="G38" s="280">
        <f t="shared" si="1"/>
        <v>3382.79</v>
      </c>
      <c r="H38" s="280">
        <v>59.87</v>
      </c>
      <c r="I38" s="280">
        <f t="shared" si="2"/>
        <v>6436.28</v>
      </c>
      <c r="J38" s="280">
        <f t="shared" si="3"/>
        <v>29.936199999999999</v>
      </c>
      <c r="K38" s="280">
        <f t="shared" si="4"/>
        <v>59.872399999999999</v>
      </c>
      <c r="L38" s="280">
        <f t="shared" si="5"/>
        <v>89.808599999999998</v>
      </c>
      <c r="M38" s="280">
        <f t="shared" si="6"/>
        <v>224.52149999999997</v>
      </c>
      <c r="N38" s="280">
        <f t="shared" si="7"/>
        <v>299.36200000000002</v>
      </c>
      <c r="O38" s="280">
        <f t="shared" si="8"/>
        <v>374.20249999999999</v>
      </c>
      <c r="P38" s="280"/>
      <c r="Q38" s="280">
        <f t="shared" si="10"/>
        <v>1047.7669999999998</v>
      </c>
      <c r="R38" s="280">
        <f t="shared" si="11"/>
        <v>3382.7905999999994</v>
      </c>
      <c r="S38" s="280">
        <v>59.87</v>
      </c>
      <c r="T38" s="280">
        <f t="shared" si="12"/>
        <v>6436.2805999999991</v>
      </c>
      <c r="U38" s="280">
        <f t="shared" si="13"/>
        <v>224.52149999999997</v>
      </c>
      <c r="V38" s="280">
        <f t="shared" si="14"/>
        <v>299.36200000000002</v>
      </c>
      <c r="W38" s="280">
        <f t="shared" si="15"/>
        <v>374.20249999999999</v>
      </c>
      <c r="X38" s="223"/>
    </row>
    <row r="39" spans="1:24" s="208" customFormat="1" ht="12.75" customHeight="1">
      <c r="A39" s="413" t="s">
        <v>172</v>
      </c>
      <c r="B39" s="413" t="s">
        <v>173</v>
      </c>
      <c r="C39" s="415" t="s">
        <v>153</v>
      </c>
      <c r="D39" s="281">
        <v>13</v>
      </c>
      <c r="E39" s="282">
        <v>2511.37</v>
      </c>
      <c r="F39" s="280">
        <f t="shared" si="0"/>
        <v>2662.05</v>
      </c>
      <c r="G39" s="280">
        <f t="shared" si="1"/>
        <v>3008.12</v>
      </c>
      <c r="H39" s="280">
        <v>59.87</v>
      </c>
      <c r="I39" s="280">
        <f t="shared" si="2"/>
        <v>5730.04</v>
      </c>
      <c r="J39" s="280">
        <f t="shared" si="3"/>
        <v>26.620500000000003</v>
      </c>
      <c r="K39" s="280">
        <f t="shared" si="4"/>
        <v>53.241000000000007</v>
      </c>
      <c r="L39" s="280">
        <f t="shared" si="5"/>
        <v>79.861500000000007</v>
      </c>
      <c r="M39" s="280">
        <f t="shared" si="6"/>
        <v>199.65375</v>
      </c>
      <c r="N39" s="280">
        <f t="shared" si="7"/>
        <v>266.20500000000004</v>
      </c>
      <c r="O39" s="280">
        <f t="shared" si="8"/>
        <v>332.75625000000002</v>
      </c>
      <c r="P39" s="280"/>
      <c r="Q39" s="280"/>
      <c r="R39" s="280">
        <f t="shared" si="11"/>
        <v>3008.1165000000001</v>
      </c>
      <c r="S39" s="280">
        <v>59.87</v>
      </c>
      <c r="T39" s="280">
        <f t="shared" si="12"/>
        <v>5730.0365000000002</v>
      </c>
      <c r="U39" s="280">
        <f t="shared" si="13"/>
        <v>199.65375</v>
      </c>
      <c r="V39" s="280">
        <f t="shared" si="14"/>
        <v>266.20500000000004</v>
      </c>
      <c r="W39" s="280">
        <f t="shared" si="15"/>
        <v>332.75625000000002</v>
      </c>
      <c r="X39" s="223"/>
    </row>
    <row r="40" spans="1:24" s="208" customFormat="1" ht="12.75" customHeight="1">
      <c r="A40" s="414"/>
      <c r="B40" s="414"/>
      <c r="C40" s="415"/>
      <c r="D40" s="281">
        <v>12</v>
      </c>
      <c r="E40" s="282">
        <v>2403.23</v>
      </c>
      <c r="F40" s="280">
        <f t="shared" si="0"/>
        <v>2547.42</v>
      </c>
      <c r="G40" s="280">
        <f t="shared" si="1"/>
        <v>2878.58</v>
      </c>
      <c r="H40" s="280">
        <v>59.87</v>
      </c>
      <c r="I40" s="280">
        <f t="shared" si="2"/>
        <v>5485.87</v>
      </c>
      <c r="J40" s="280">
        <f t="shared" si="3"/>
        <v>25.4742</v>
      </c>
      <c r="K40" s="280">
        <f t="shared" si="4"/>
        <v>50.948399999999999</v>
      </c>
      <c r="L40" s="280">
        <f t="shared" si="5"/>
        <v>76.422600000000003</v>
      </c>
      <c r="M40" s="280">
        <f t="shared" si="6"/>
        <v>191.0565</v>
      </c>
      <c r="N40" s="280">
        <f t="shared" si="7"/>
        <v>254.74200000000002</v>
      </c>
      <c r="O40" s="280">
        <f t="shared" si="8"/>
        <v>318.42750000000001</v>
      </c>
      <c r="P40" s="280"/>
      <c r="Q40" s="280"/>
      <c r="R40" s="280">
        <f t="shared" si="11"/>
        <v>2878.5845999999997</v>
      </c>
      <c r="S40" s="280">
        <v>59.87</v>
      </c>
      <c r="T40" s="280">
        <f t="shared" si="12"/>
        <v>5485.8746000000001</v>
      </c>
      <c r="U40" s="280">
        <f t="shared" si="13"/>
        <v>191.0565</v>
      </c>
      <c r="V40" s="280">
        <f t="shared" si="14"/>
        <v>254.74200000000002</v>
      </c>
      <c r="W40" s="280">
        <f t="shared" si="15"/>
        <v>318.42750000000001</v>
      </c>
      <c r="X40" s="223"/>
    </row>
    <row r="41" spans="1:24" s="208" customFormat="1" ht="12.75" customHeight="1">
      <c r="A41" s="414"/>
      <c r="B41" s="414"/>
      <c r="C41" s="416"/>
      <c r="D41" s="283">
        <v>11</v>
      </c>
      <c r="E41" s="284">
        <v>2299.7399999999998</v>
      </c>
      <c r="F41" s="280">
        <f t="shared" si="0"/>
        <v>2437.7199999999998</v>
      </c>
      <c r="G41" s="280">
        <f t="shared" si="1"/>
        <v>2754.62</v>
      </c>
      <c r="H41" s="280">
        <v>59.87</v>
      </c>
      <c r="I41" s="280">
        <f t="shared" si="2"/>
        <v>5252.21</v>
      </c>
      <c r="J41" s="280">
        <f t="shared" si="3"/>
        <v>24.377199999999998</v>
      </c>
      <c r="K41" s="280">
        <f t="shared" si="4"/>
        <v>48.754399999999997</v>
      </c>
      <c r="L41" s="280">
        <f t="shared" si="5"/>
        <v>73.131599999999992</v>
      </c>
      <c r="M41" s="280">
        <f t="shared" si="6"/>
        <v>182.82899999999998</v>
      </c>
      <c r="N41" s="280">
        <f t="shared" si="7"/>
        <v>243.77199999999999</v>
      </c>
      <c r="O41" s="280">
        <f t="shared" si="8"/>
        <v>304.71499999999997</v>
      </c>
      <c r="P41" s="280"/>
      <c r="Q41" s="280"/>
      <c r="R41" s="280">
        <f t="shared" si="11"/>
        <v>2754.6235999999994</v>
      </c>
      <c r="S41" s="280">
        <v>59.87</v>
      </c>
      <c r="T41" s="280">
        <f t="shared" si="12"/>
        <v>5252.2135999999991</v>
      </c>
      <c r="U41" s="280">
        <f t="shared" si="13"/>
        <v>182.82899999999998</v>
      </c>
      <c r="V41" s="280">
        <f t="shared" si="14"/>
        <v>243.77199999999999</v>
      </c>
      <c r="W41" s="280">
        <f t="shared" si="15"/>
        <v>304.71499999999997</v>
      </c>
      <c r="X41" s="223"/>
    </row>
    <row r="42" spans="1:24" s="208" customFormat="1" ht="12.75" customHeight="1">
      <c r="A42" s="414"/>
      <c r="B42" s="414"/>
      <c r="C42" s="417" t="s">
        <v>154</v>
      </c>
      <c r="D42" s="285">
        <v>10</v>
      </c>
      <c r="E42" s="280">
        <v>2200.71</v>
      </c>
      <c r="F42" s="280">
        <f t="shared" si="0"/>
        <v>2332.75</v>
      </c>
      <c r="G42" s="280">
        <f t="shared" si="1"/>
        <v>2636.01</v>
      </c>
      <c r="H42" s="280">
        <v>59.87</v>
      </c>
      <c r="I42" s="280">
        <f t="shared" si="2"/>
        <v>5028.63</v>
      </c>
      <c r="J42" s="280">
        <f t="shared" si="3"/>
        <v>23.327500000000001</v>
      </c>
      <c r="K42" s="280">
        <f t="shared" si="4"/>
        <v>46.655000000000001</v>
      </c>
      <c r="L42" s="280">
        <f t="shared" si="5"/>
        <v>69.982500000000002</v>
      </c>
      <c r="M42" s="280">
        <f t="shared" si="6"/>
        <v>174.95624999999998</v>
      </c>
      <c r="N42" s="280">
        <f t="shared" si="7"/>
        <v>233.27500000000001</v>
      </c>
      <c r="O42" s="280">
        <f t="shared" si="8"/>
        <v>291.59375</v>
      </c>
      <c r="P42" s="280"/>
      <c r="Q42" s="280"/>
      <c r="R42" s="280">
        <f t="shared" si="11"/>
        <v>2636.0074999999997</v>
      </c>
      <c r="S42" s="280">
        <v>59.87</v>
      </c>
      <c r="T42" s="280">
        <f t="shared" si="12"/>
        <v>5028.6274999999996</v>
      </c>
      <c r="U42" s="280">
        <f t="shared" si="13"/>
        <v>174.95624999999998</v>
      </c>
      <c r="V42" s="280">
        <f t="shared" si="14"/>
        <v>233.27500000000001</v>
      </c>
      <c r="W42" s="280">
        <f t="shared" si="15"/>
        <v>291.59375</v>
      </c>
      <c r="X42" s="223"/>
    </row>
    <row r="43" spans="1:24" s="208" customFormat="1" ht="12.75" customHeight="1">
      <c r="A43" s="414"/>
      <c r="B43" s="414"/>
      <c r="C43" s="418"/>
      <c r="D43" s="281">
        <v>9</v>
      </c>
      <c r="E43" s="282">
        <v>2105.94</v>
      </c>
      <c r="F43" s="280">
        <f t="shared" si="0"/>
        <v>2232.3000000000002</v>
      </c>
      <c r="G43" s="280">
        <f t="shared" si="1"/>
        <v>2522.5</v>
      </c>
      <c r="H43" s="280">
        <v>59.87</v>
      </c>
      <c r="I43" s="280">
        <f t="shared" si="2"/>
        <v>4814.67</v>
      </c>
      <c r="J43" s="280">
        <f t="shared" si="3"/>
        <v>22.323000000000004</v>
      </c>
      <c r="K43" s="280">
        <f t="shared" si="4"/>
        <v>44.646000000000008</v>
      </c>
      <c r="L43" s="280">
        <f t="shared" si="5"/>
        <v>66.969000000000008</v>
      </c>
      <c r="M43" s="280">
        <f t="shared" si="6"/>
        <v>167.42250000000001</v>
      </c>
      <c r="N43" s="280">
        <f t="shared" si="7"/>
        <v>223.23000000000002</v>
      </c>
      <c r="O43" s="280">
        <f t="shared" si="8"/>
        <v>279.03750000000002</v>
      </c>
      <c r="P43" s="280"/>
      <c r="Q43" s="280"/>
      <c r="R43" s="280">
        <f t="shared" si="11"/>
        <v>2522.4989999999998</v>
      </c>
      <c r="S43" s="280">
        <v>59.87</v>
      </c>
      <c r="T43" s="280">
        <f t="shared" si="12"/>
        <v>4814.6689999999999</v>
      </c>
      <c r="U43" s="280">
        <f t="shared" si="13"/>
        <v>167.42250000000001</v>
      </c>
      <c r="V43" s="280">
        <f t="shared" si="14"/>
        <v>223.23000000000002</v>
      </c>
      <c r="W43" s="280">
        <f t="shared" si="15"/>
        <v>279.03750000000002</v>
      </c>
      <c r="X43" s="223"/>
    </row>
    <row r="44" spans="1:24" s="208" customFormat="1" ht="12.75" customHeight="1">
      <c r="A44" s="414"/>
      <c r="B44" s="414"/>
      <c r="C44" s="418"/>
      <c r="D44" s="281">
        <v>8</v>
      </c>
      <c r="E44" s="282">
        <v>1992.37</v>
      </c>
      <c r="F44" s="280">
        <f t="shared" si="0"/>
        <v>2111.91</v>
      </c>
      <c r="G44" s="280">
        <f t="shared" si="1"/>
        <v>2386.46</v>
      </c>
      <c r="H44" s="280">
        <v>59.87</v>
      </c>
      <c r="I44" s="280">
        <f t="shared" si="2"/>
        <v>4558.24</v>
      </c>
      <c r="J44" s="280">
        <f t="shared" si="3"/>
        <v>21.1191</v>
      </c>
      <c r="K44" s="280">
        <f t="shared" si="4"/>
        <v>42.238199999999999</v>
      </c>
      <c r="L44" s="280">
        <f t="shared" si="5"/>
        <v>63.357299999999995</v>
      </c>
      <c r="M44" s="280">
        <f t="shared" si="6"/>
        <v>158.39324999999999</v>
      </c>
      <c r="N44" s="280">
        <f t="shared" si="7"/>
        <v>211.191</v>
      </c>
      <c r="O44" s="280">
        <f t="shared" si="8"/>
        <v>263.98874999999998</v>
      </c>
      <c r="P44" s="280"/>
      <c r="Q44" s="280"/>
      <c r="R44" s="280">
        <f t="shared" si="11"/>
        <v>2386.4582999999998</v>
      </c>
      <c r="S44" s="280">
        <v>59.87</v>
      </c>
      <c r="T44" s="280">
        <f t="shared" si="12"/>
        <v>4558.2383</v>
      </c>
      <c r="U44" s="280">
        <f t="shared" si="13"/>
        <v>158.39324999999999</v>
      </c>
      <c r="V44" s="280">
        <f t="shared" si="14"/>
        <v>211.191</v>
      </c>
      <c r="W44" s="280">
        <f t="shared" si="15"/>
        <v>263.98874999999998</v>
      </c>
      <c r="X44" s="223"/>
    </row>
    <row r="45" spans="1:24" s="208" customFormat="1" ht="12.75" customHeight="1">
      <c r="A45" s="414"/>
      <c r="B45" s="414"/>
      <c r="C45" s="418"/>
      <c r="D45" s="281">
        <v>7</v>
      </c>
      <c r="E45" s="282">
        <v>1906.58</v>
      </c>
      <c r="F45" s="280">
        <f t="shared" si="0"/>
        <v>2020.97</v>
      </c>
      <c r="G45" s="280">
        <f t="shared" si="1"/>
        <v>2283.6999999999998</v>
      </c>
      <c r="H45" s="280">
        <v>59.87</v>
      </c>
      <c r="I45" s="280">
        <f t="shared" si="2"/>
        <v>4364.54</v>
      </c>
      <c r="J45" s="280">
        <f t="shared" si="3"/>
        <v>20.209700000000002</v>
      </c>
      <c r="K45" s="280">
        <f t="shared" si="4"/>
        <v>40.419400000000003</v>
      </c>
      <c r="L45" s="280">
        <f t="shared" si="5"/>
        <v>60.629100000000001</v>
      </c>
      <c r="M45" s="280">
        <f t="shared" si="6"/>
        <v>151.57274999999998</v>
      </c>
      <c r="N45" s="280">
        <f t="shared" si="7"/>
        <v>202.09700000000001</v>
      </c>
      <c r="O45" s="280">
        <f t="shared" si="8"/>
        <v>252.62125</v>
      </c>
      <c r="P45" s="280"/>
      <c r="Q45" s="280"/>
      <c r="R45" s="280">
        <f t="shared" si="11"/>
        <v>2283.6960999999997</v>
      </c>
      <c r="S45" s="280">
        <v>59.87</v>
      </c>
      <c r="T45" s="280">
        <f t="shared" si="12"/>
        <v>4364.5360999999994</v>
      </c>
      <c r="U45" s="280">
        <f t="shared" si="13"/>
        <v>151.57274999999998</v>
      </c>
      <c r="V45" s="280">
        <f t="shared" si="14"/>
        <v>202.09700000000001</v>
      </c>
      <c r="W45" s="280">
        <f t="shared" si="15"/>
        <v>252.62125</v>
      </c>
      <c r="X45" s="223"/>
    </row>
    <row r="46" spans="1:24" s="208" customFormat="1" ht="12.75" customHeight="1">
      <c r="A46" s="414"/>
      <c r="B46" s="414"/>
      <c r="C46" s="419"/>
      <c r="D46" s="283">
        <v>6</v>
      </c>
      <c r="E46" s="284">
        <v>1824.48</v>
      </c>
      <c r="F46" s="280">
        <f t="shared" si="0"/>
        <v>1933.95</v>
      </c>
      <c r="G46" s="280">
        <f t="shared" si="1"/>
        <v>2185.36</v>
      </c>
      <c r="H46" s="280">
        <v>59.87</v>
      </c>
      <c r="I46" s="280">
        <f t="shared" si="2"/>
        <v>4179.18</v>
      </c>
      <c r="J46" s="280">
        <f t="shared" si="3"/>
        <v>19.339500000000001</v>
      </c>
      <c r="K46" s="280">
        <f t="shared" si="4"/>
        <v>38.679000000000002</v>
      </c>
      <c r="L46" s="280">
        <f t="shared" si="5"/>
        <v>58.018499999999996</v>
      </c>
      <c r="M46" s="280">
        <f t="shared" si="6"/>
        <v>145.04624999999999</v>
      </c>
      <c r="N46" s="280">
        <f t="shared" si="7"/>
        <v>193.39500000000001</v>
      </c>
      <c r="O46" s="280">
        <f t="shared" si="8"/>
        <v>241.74375000000001</v>
      </c>
      <c r="P46" s="280"/>
      <c r="Q46" s="280"/>
      <c r="R46" s="280">
        <f t="shared" si="11"/>
        <v>2185.3634999999999</v>
      </c>
      <c r="S46" s="280">
        <v>59.87</v>
      </c>
      <c r="T46" s="280">
        <f t="shared" si="12"/>
        <v>4179.1835000000001</v>
      </c>
      <c r="U46" s="280">
        <f t="shared" si="13"/>
        <v>145.04624999999999</v>
      </c>
      <c r="V46" s="280">
        <f t="shared" si="14"/>
        <v>193.39500000000001</v>
      </c>
      <c r="W46" s="280">
        <f t="shared" si="15"/>
        <v>241.74375000000001</v>
      </c>
      <c r="X46" s="223"/>
    </row>
    <row r="47" spans="1:24" s="208" customFormat="1" ht="12.75" customHeight="1">
      <c r="A47" s="414"/>
      <c r="B47" s="414"/>
      <c r="C47" s="417" t="s">
        <v>155</v>
      </c>
      <c r="D47" s="285">
        <v>5</v>
      </c>
      <c r="E47" s="280">
        <v>1745.91</v>
      </c>
      <c r="F47" s="280">
        <f t="shared" si="0"/>
        <v>1850.66</v>
      </c>
      <c r="G47" s="280">
        <f t="shared" si="1"/>
        <v>2091.25</v>
      </c>
      <c r="H47" s="280">
        <v>59.87</v>
      </c>
      <c r="I47" s="280">
        <f t="shared" si="2"/>
        <v>4001.7799999999997</v>
      </c>
      <c r="J47" s="280">
        <f t="shared" si="3"/>
        <v>18.506600000000002</v>
      </c>
      <c r="K47" s="280">
        <f t="shared" si="4"/>
        <v>37.013200000000005</v>
      </c>
      <c r="L47" s="280">
        <f t="shared" si="5"/>
        <v>55.519800000000004</v>
      </c>
      <c r="M47" s="280">
        <f t="shared" si="6"/>
        <v>138.79949999999999</v>
      </c>
      <c r="N47" s="280">
        <f t="shared" si="7"/>
        <v>185.06600000000003</v>
      </c>
      <c r="O47" s="280">
        <f t="shared" si="8"/>
        <v>231.33250000000001</v>
      </c>
      <c r="P47" s="280"/>
      <c r="Q47" s="280"/>
      <c r="R47" s="280">
        <f t="shared" si="11"/>
        <v>2091.2457999999997</v>
      </c>
      <c r="S47" s="280">
        <v>59.87</v>
      </c>
      <c r="T47" s="280">
        <f t="shared" si="12"/>
        <v>4001.7757999999994</v>
      </c>
      <c r="U47" s="280">
        <f t="shared" si="13"/>
        <v>138.79949999999999</v>
      </c>
      <c r="V47" s="280">
        <f t="shared" si="14"/>
        <v>185.06600000000003</v>
      </c>
      <c r="W47" s="280">
        <f t="shared" si="15"/>
        <v>231.33250000000001</v>
      </c>
      <c r="X47" s="223"/>
    </row>
    <row r="48" spans="1:24" s="208" customFormat="1" ht="12.75" customHeight="1">
      <c r="A48" s="414"/>
      <c r="B48" s="414"/>
      <c r="C48" s="418"/>
      <c r="D48" s="281">
        <v>4</v>
      </c>
      <c r="E48" s="282">
        <v>1670.73</v>
      </c>
      <c r="F48" s="280">
        <f t="shared" si="0"/>
        <v>1770.97</v>
      </c>
      <c r="G48" s="280">
        <f t="shared" si="1"/>
        <v>2001.2</v>
      </c>
      <c r="H48" s="280">
        <v>59.87</v>
      </c>
      <c r="I48" s="280">
        <f t="shared" si="2"/>
        <v>3832.04</v>
      </c>
      <c r="J48" s="280">
        <f t="shared" si="3"/>
        <v>17.709700000000002</v>
      </c>
      <c r="K48" s="280">
        <f t="shared" si="4"/>
        <v>35.419400000000003</v>
      </c>
      <c r="L48" s="280">
        <f t="shared" si="5"/>
        <v>53.129100000000001</v>
      </c>
      <c r="M48" s="280">
        <f t="shared" si="6"/>
        <v>132.82274999999998</v>
      </c>
      <c r="N48" s="280">
        <f t="shared" si="7"/>
        <v>177.09700000000001</v>
      </c>
      <c r="O48" s="280">
        <f t="shared" si="8"/>
        <v>221.37125</v>
      </c>
      <c r="P48" s="280"/>
      <c r="Q48" s="280"/>
      <c r="R48" s="280">
        <f t="shared" si="11"/>
        <v>2001.1960999999999</v>
      </c>
      <c r="S48" s="280">
        <v>59.87</v>
      </c>
      <c r="T48" s="280">
        <f t="shared" si="12"/>
        <v>3832.0360999999998</v>
      </c>
      <c r="U48" s="280">
        <f t="shared" si="13"/>
        <v>132.82274999999998</v>
      </c>
      <c r="V48" s="280">
        <f t="shared" si="14"/>
        <v>177.09700000000001</v>
      </c>
      <c r="W48" s="280">
        <f t="shared" si="15"/>
        <v>221.37125</v>
      </c>
      <c r="X48" s="223"/>
    </row>
    <row r="49" spans="1:24" s="208" customFormat="1" ht="12.75" customHeight="1">
      <c r="A49" s="414"/>
      <c r="B49" s="414"/>
      <c r="C49" s="418"/>
      <c r="D49" s="281">
        <v>3</v>
      </c>
      <c r="E49" s="282">
        <v>1580.63</v>
      </c>
      <c r="F49" s="280">
        <f t="shared" si="0"/>
        <v>1675.47</v>
      </c>
      <c r="G49" s="280">
        <f t="shared" si="1"/>
        <v>1893.28</v>
      </c>
      <c r="H49" s="280">
        <v>59.87</v>
      </c>
      <c r="I49" s="280">
        <f t="shared" si="2"/>
        <v>3628.62</v>
      </c>
      <c r="J49" s="280">
        <f t="shared" si="3"/>
        <v>16.7547</v>
      </c>
      <c r="K49" s="280">
        <f t="shared" si="4"/>
        <v>33.509399999999999</v>
      </c>
      <c r="L49" s="280">
        <f t="shared" si="5"/>
        <v>50.264099999999999</v>
      </c>
      <c r="M49" s="280">
        <f t="shared" si="6"/>
        <v>125.66024999999999</v>
      </c>
      <c r="N49" s="280">
        <f t="shared" si="7"/>
        <v>167.54700000000003</v>
      </c>
      <c r="O49" s="280">
        <f t="shared" si="8"/>
        <v>209.43375</v>
      </c>
      <c r="P49" s="280"/>
      <c r="Q49" s="280"/>
      <c r="R49" s="280">
        <f t="shared" si="11"/>
        <v>1893.2810999999999</v>
      </c>
      <c r="S49" s="280">
        <v>59.87</v>
      </c>
      <c r="T49" s="280">
        <f t="shared" si="12"/>
        <v>3628.6210999999998</v>
      </c>
      <c r="U49" s="280">
        <f t="shared" si="13"/>
        <v>125.66024999999999</v>
      </c>
      <c r="V49" s="280">
        <f t="shared" si="14"/>
        <v>167.54700000000003</v>
      </c>
      <c r="W49" s="280">
        <f t="shared" si="15"/>
        <v>209.43375</v>
      </c>
      <c r="X49" s="223"/>
    </row>
    <row r="50" spans="1:24" s="208" customFormat="1" ht="12.75" customHeight="1">
      <c r="A50" s="414"/>
      <c r="B50" s="414"/>
      <c r="C50" s="418"/>
      <c r="D50" s="281">
        <v>2</v>
      </c>
      <c r="E50" s="282">
        <v>1512.57</v>
      </c>
      <c r="F50" s="280">
        <f t="shared" si="0"/>
        <v>1603.32</v>
      </c>
      <c r="G50" s="280">
        <f t="shared" si="1"/>
        <v>1811.75</v>
      </c>
      <c r="H50" s="280">
        <v>59.87</v>
      </c>
      <c r="I50" s="280">
        <f t="shared" si="2"/>
        <v>3474.9399999999996</v>
      </c>
      <c r="J50" s="280">
        <f t="shared" si="3"/>
        <v>16.033200000000001</v>
      </c>
      <c r="K50" s="280">
        <f t="shared" si="4"/>
        <v>32.066400000000002</v>
      </c>
      <c r="L50" s="280">
        <f t="shared" si="5"/>
        <v>48.099599999999995</v>
      </c>
      <c r="M50" s="280">
        <f t="shared" si="6"/>
        <v>120.249</v>
      </c>
      <c r="N50" s="280">
        <f t="shared" si="7"/>
        <v>160.33199999999999</v>
      </c>
      <c r="O50" s="280">
        <f t="shared" si="8"/>
        <v>200.41499999999999</v>
      </c>
      <c r="P50" s="280"/>
      <c r="Q50" s="280"/>
      <c r="R50" s="280">
        <f t="shared" si="11"/>
        <v>1811.7515999999998</v>
      </c>
      <c r="S50" s="280">
        <v>59.87</v>
      </c>
      <c r="T50" s="280">
        <f t="shared" si="12"/>
        <v>3474.9415999999997</v>
      </c>
      <c r="U50" s="280">
        <f t="shared" si="13"/>
        <v>120.249</v>
      </c>
      <c r="V50" s="280">
        <f t="shared" si="14"/>
        <v>160.33199999999999</v>
      </c>
      <c r="W50" s="280">
        <f t="shared" si="15"/>
        <v>200.41499999999999</v>
      </c>
      <c r="X50" s="223"/>
    </row>
    <row r="51" spans="1:24" s="208" customFormat="1" ht="12.75" customHeight="1" thickBot="1">
      <c r="A51" s="414"/>
      <c r="B51" s="414"/>
      <c r="C51" s="420"/>
      <c r="D51" s="291">
        <v>1</v>
      </c>
      <c r="E51" s="293">
        <v>1447.43</v>
      </c>
      <c r="F51" s="280">
        <f t="shared" si="0"/>
        <v>1534.28</v>
      </c>
      <c r="G51" s="280">
        <f t="shared" si="1"/>
        <v>1733.74</v>
      </c>
      <c r="H51" s="280">
        <v>59.87</v>
      </c>
      <c r="I51" s="280">
        <f t="shared" si="2"/>
        <v>3327.89</v>
      </c>
      <c r="J51" s="280">
        <f t="shared" si="3"/>
        <v>15.3428</v>
      </c>
      <c r="K51" s="280">
        <f t="shared" si="4"/>
        <v>30.685600000000001</v>
      </c>
      <c r="L51" s="280">
        <f t="shared" si="5"/>
        <v>46.028399999999998</v>
      </c>
      <c r="M51" s="280">
        <f t="shared" si="6"/>
        <v>115.071</v>
      </c>
      <c r="N51" s="280">
        <f t="shared" si="7"/>
        <v>153.428</v>
      </c>
      <c r="O51" s="280">
        <f t="shared" si="8"/>
        <v>191.785</v>
      </c>
      <c r="P51" s="280"/>
      <c r="Q51" s="280"/>
      <c r="R51" s="280">
        <f t="shared" si="11"/>
        <v>1733.7363999999998</v>
      </c>
      <c r="S51" s="280">
        <v>59.87</v>
      </c>
      <c r="T51" s="280">
        <f t="shared" si="12"/>
        <v>3327.8863999999994</v>
      </c>
      <c r="U51" s="280">
        <f t="shared" si="13"/>
        <v>115.071</v>
      </c>
      <c r="V51" s="280">
        <f t="shared" si="14"/>
        <v>153.428</v>
      </c>
      <c r="W51" s="280">
        <f t="shared" si="15"/>
        <v>191.785</v>
      </c>
      <c r="X51" s="223"/>
    </row>
    <row r="52" spans="1:24" s="208" customFormat="1" ht="12.75" hidden="1" customHeight="1" thickBot="1">
      <c r="A52" s="294"/>
      <c r="B52" s="295"/>
      <c r="C52" s="296"/>
      <c r="D52" s="297"/>
      <c r="E52" s="298"/>
      <c r="F52" s="299"/>
      <c r="G52" s="299"/>
      <c r="H52" s="300"/>
      <c r="I52" s="300"/>
      <c r="J52" s="300"/>
      <c r="K52" s="300"/>
      <c r="L52" s="300"/>
      <c r="M52" s="300"/>
      <c r="N52" s="300"/>
      <c r="O52" s="301"/>
      <c r="P52" s="302"/>
      <c r="Q52" s="302"/>
      <c r="R52" s="299"/>
      <c r="S52" s="299"/>
      <c r="T52" s="299"/>
      <c r="U52" s="299"/>
      <c r="V52" s="300"/>
      <c r="W52" s="303"/>
      <c r="X52" s="223"/>
    </row>
    <row r="53" spans="1:24" s="208" customFormat="1">
      <c r="A53" s="240" t="s">
        <v>201</v>
      </c>
      <c r="B53" s="223"/>
      <c r="X53" s="223"/>
    </row>
    <row r="54" spans="1:24" s="208" customFormat="1" ht="12.75" customHeight="1">
      <c r="A54" s="411" t="s">
        <v>70</v>
      </c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223"/>
    </row>
    <row r="55" spans="1:24" s="208" customFormat="1">
      <c r="A55" s="412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223"/>
    </row>
    <row r="56" spans="1:24" s="208" customFormat="1">
      <c r="A56" s="223"/>
      <c r="B56" s="223"/>
      <c r="X56" s="223"/>
    </row>
    <row r="57" spans="1:24" s="208" customFormat="1">
      <c r="A57" s="223"/>
      <c r="B57" s="223"/>
      <c r="X57" s="223"/>
    </row>
    <row r="58" spans="1:24" s="208" customFormat="1">
      <c r="A58" s="223"/>
      <c r="B58" s="223"/>
      <c r="X58" s="223"/>
    </row>
    <row r="59" spans="1:24" s="208" customFormat="1">
      <c r="A59" s="223"/>
      <c r="B59" s="223"/>
      <c r="X59" s="223"/>
    </row>
    <row r="60" spans="1:24" s="208" customFormat="1">
      <c r="A60" s="223"/>
      <c r="B60" s="223"/>
      <c r="X60" s="223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81" customWidth="1"/>
    <col min="2" max="3" width="17" style="82" customWidth="1"/>
    <col min="4" max="16384" width="9.140625" style="82"/>
  </cols>
  <sheetData>
    <row r="1" spans="1:4" s="2" customFormat="1" ht="12.75" customHeight="1">
      <c r="A1" s="337" t="s">
        <v>63</v>
      </c>
      <c r="B1" s="337"/>
      <c r="C1" s="337"/>
      <c r="D1" s="13"/>
    </row>
    <row r="2" spans="1:4" s="2" customFormat="1" ht="12.75" customHeight="1">
      <c r="A2" s="337" t="s">
        <v>20</v>
      </c>
      <c r="B2" s="337"/>
      <c r="C2" s="337"/>
    </row>
    <row r="3" spans="1:4" s="2" customFormat="1" ht="12.75" customHeight="1">
      <c r="A3" s="5"/>
      <c r="B3" s="5"/>
      <c r="C3" s="5"/>
    </row>
    <row r="4" spans="1:4" s="2" customFormat="1" ht="12.75" customHeight="1">
      <c r="A4" s="338" t="s">
        <v>2</v>
      </c>
      <c r="B4" s="338"/>
      <c r="C4" s="338"/>
    </row>
    <row r="5" spans="1:4" s="1" customFormat="1">
      <c r="A5" s="314" t="s">
        <v>203</v>
      </c>
      <c r="B5" s="309"/>
      <c r="C5" s="315">
        <v>1</v>
      </c>
    </row>
    <row r="6" spans="1:4" s="2" customFormat="1" ht="12.75" customHeight="1">
      <c r="A6" s="366" t="s">
        <v>4</v>
      </c>
      <c r="B6" s="360" t="s">
        <v>71</v>
      </c>
      <c r="C6" s="367"/>
    </row>
    <row r="7" spans="1:4" s="2" customFormat="1">
      <c r="A7" s="366"/>
      <c r="B7" s="193" t="s">
        <v>5</v>
      </c>
      <c r="C7" s="195" t="s">
        <v>67</v>
      </c>
    </row>
    <row r="8" spans="1:4" s="2" customFormat="1" ht="12.75" customHeight="1">
      <c r="A8" s="173" t="s">
        <v>179</v>
      </c>
      <c r="B8" s="278">
        <v>30471.11</v>
      </c>
      <c r="C8" s="278">
        <v>30471.11</v>
      </c>
    </row>
    <row r="9" spans="1:4" s="2" customFormat="1" ht="12.75" customHeight="1">
      <c r="A9" s="173" t="s">
        <v>180</v>
      </c>
      <c r="B9" s="278">
        <v>28947.55</v>
      </c>
      <c r="C9" s="278">
        <v>28947.55</v>
      </c>
    </row>
    <row r="10" spans="1:4" s="2" customFormat="1" ht="12.75" customHeight="1">
      <c r="A10" s="173" t="s">
        <v>181</v>
      </c>
      <c r="B10" s="278">
        <v>27500.17</v>
      </c>
      <c r="C10" s="278">
        <v>27500.17</v>
      </c>
    </row>
    <row r="11" spans="1:4" s="2" customFormat="1" ht="12.75" hidden="1" customHeight="1">
      <c r="A11" s="80"/>
      <c r="B11" s="17"/>
      <c r="C11" s="17"/>
    </row>
    <row r="12" spans="1:4" s="2" customFormat="1" ht="12.75" hidden="1" customHeight="1">
      <c r="A12" s="80"/>
      <c r="B12" s="17"/>
      <c r="C12" s="17"/>
    </row>
    <row r="13" spans="1:4" s="2" customFormat="1" ht="12.75" hidden="1" customHeight="1">
      <c r="A13" s="80"/>
      <c r="B13" s="17"/>
      <c r="C13" s="17"/>
    </row>
    <row r="14" spans="1:4" s="2" customFormat="1" ht="12.75" hidden="1" customHeight="1">
      <c r="A14" s="80"/>
      <c r="B14" s="17"/>
      <c r="C14" s="17"/>
    </row>
    <row r="15" spans="1:4" s="2" customFormat="1" ht="12.75" hidden="1" customHeight="1">
      <c r="A15" s="80"/>
      <c r="B15" s="17"/>
      <c r="C15" s="17"/>
    </row>
    <row r="16" spans="1:4" s="2" customFormat="1" ht="12.75" hidden="1" customHeight="1">
      <c r="A16" s="80"/>
      <c r="B16" s="17"/>
      <c r="C16" s="17"/>
    </row>
    <row r="17" spans="1:3" s="2" customFormat="1" ht="12.75" hidden="1" customHeight="1">
      <c r="A17" s="80"/>
      <c r="B17" s="17"/>
      <c r="C17" s="17"/>
    </row>
    <row r="18" spans="1:3" s="2" customFormat="1" ht="12.75" hidden="1" customHeight="1">
      <c r="A18" s="80"/>
      <c r="B18" s="17"/>
      <c r="C18" s="17"/>
    </row>
    <row r="19" spans="1:3" s="2" customFormat="1" ht="12.75" hidden="1" customHeight="1">
      <c r="A19" s="80"/>
      <c r="B19" s="17"/>
      <c r="C19" s="17"/>
    </row>
    <row r="20" spans="1:3" s="2" customFormat="1" ht="12.75" hidden="1" customHeight="1">
      <c r="A20" s="80"/>
      <c r="B20" s="17"/>
      <c r="C20" s="17"/>
    </row>
    <row r="21" spans="1:3" s="2" customFormat="1" ht="12.75" hidden="1" customHeight="1">
      <c r="A21" s="80"/>
      <c r="B21" s="17"/>
      <c r="C21" s="17"/>
    </row>
    <row r="22" spans="1:3" s="2" customFormat="1" ht="12.75" hidden="1" customHeight="1">
      <c r="A22" s="80"/>
      <c r="B22" s="17"/>
      <c r="C22" s="17"/>
    </row>
    <row r="23" spans="1:3" s="2" customFormat="1" ht="12.75" hidden="1" customHeight="1">
      <c r="A23" s="80"/>
      <c r="B23" s="17"/>
      <c r="C23" s="17"/>
    </row>
    <row r="24" spans="1:3" s="2" customFormat="1" ht="12.75" hidden="1" customHeight="1">
      <c r="A24" s="80"/>
      <c r="B24" s="17"/>
      <c r="C24" s="17"/>
    </row>
    <row r="25" spans="1:3" s="2" customFormat="1" ht="12.75" hidden="1" customHeight="1">
      <c r="A25" s="80"/>
      <c r="B25" s="17"/>
      <c r="C25" s="17"/>
    </row>
    <row r="26" spans="1:3" s="2" customFormat="1" ht="12.75" hidden="1" customHeight="1">
      <c r="A26" s="80"/>
      <c r="B26" s="17"/>
      <c r="C26" s="17"/>
    </row>
    <row r="27" spans="1:3" s="2" customFormat="1" ht="12.75" hidden="1" customHeight="1">
      <c r="A27" s="80"/>
      <c r="B27" s="17"/>
      <c r="C27" s="17"/>
    </row>
    <row r="28" spans="1:3" s="2" customFormat="1" ht="12.75" hidden="1" customHeight="1">
      <c r="A28" s="80"/>
      <c r="B28" s="17"/>
      <c r="C28" s="17"/>
    </row>
    <row r="29" spans="1:3" s="2" customFormat="1" ht="12.75" hidden="1" customHeight="1">
      <c r="A29" s="80"/>
      <c r="B29" s="17"/>
      <c r="C29" s="17"/>
    </row>
    <row r="30" spans="1:3" s="2" customFormat="1" ht="12.75" hidden="1" customHeight="1">
      <c r="A30" s="80"/>
      <c r="B30" s="17"/>
      <c r="C30" s="17"/>
    </row>
    <row r="31" spans="1:3" s="2" customFormat="1" ht="12.75" hidden="1" customHeight="1">
      <c r="A31" s="80"/>
      <c r="B31" s="17"/>
      <c r="C31" s="17"/>
    </row>
    <row r="32" spans="1:3" s="2" customFormat="1">
      <c r="A32" s="204" t="s">
        <v>204</v>
      </c>
    </row>
    <row r="33" spans="1:11">
      <c r="A33" s="312" t="s">
        <v>70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>
      <c r="A34" s="313" t="s">
        <v>146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>
      <c r="A35" s="31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337" t="s">
        <v>63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18" s="7" customFormat="1" ht="12.75" customHeight="1">
      <c r="A2" s="337" t="s">
        <v>22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18">
      <c r="A3" s="6"/>
      <c r="B3" s="6"/>
    </row>
    <row r="4" spans="1:18" ht="12.75" customHeight="1">
      <c r="A4" s="427" t="s">
        <v>145</v>
      </c>
      <c r="B4" s="427"/>
      <c r="C4" s="427"/>
    </row>
    <row r="5" spans="1:18" ht="12.75" customHeight="1">
      <c r="A5" s="428" t="s">
        <v>65</v>
      </c>
      <c r="B5" s="428"/>
      <c r="C5" s="6"/>
    </row>
    <row r="6" spans="1:18" ht="13.5" customHeight="1">
      <c r="A6" s="2"/>
      <c r="P6" s="79"/>
      <c r="Q6" s="85"/>
      <c r="R6" s="79">
        <v>1</v>
      </c>
    </row>
    <row r="7" spans="1:18" s="19" customFormat="1" ht="12.75" customHeight="1" thickBot="1">
      <c r="A7" s="366" t="s">
        <v>23</v>
      </c>
      <c r="B7" s="360"/>
      <c r="C7" s="438" t="s">
        <v>72</v>
      </c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9"/>
    </row>
    <row r="8" spans="1:18" s="19" customFormat="1" ht="25.5" customHeight="1" thickTop="1">
      <c r="A8" s="436"/>
      <c r="B8" s="437"/>
      <c r="C8" s="431" t="s">
        <v>73</v>
      </c>
      <c r="D8" s="430" t="s">
        <v>74</v>
      </c>
      <c r="E8" s="430" t="s">
        <v>75</v>
      </c>
      <c r="F8" s="430" t="s">
        <v>76</v>
      </c>
      <c r="G8" s="429" t="s">
        <v>77</v>
      </c>
      <c r="H8" s="429"/>
      <c r="I8" s="429"/>
      <c r="J8" s="429"/>
      <c r="K8" s="429"/>
      <c r="L8" s="429"/>
      <c r="M8" s="430" t="s">
        <v>78</v>
      </c>
      <c r="N8" s="429" t="s">
        <v>79</v>
      </c>
      <c r="O8" s="429"/>
      <c r="P8" s="429" t="s">
        <v>80</v>
      </c>
      <c r="Q8" s="429"/>
      <c r="R8" s="432" t="s">
        <v>10</v>
      </c>
    </row>
    <row r="9" spans="1:18" s="19" customFormat="1" ht="31.5">
      <c r="A9" s="151" t="s">
        <v>26</v>
      </c>
      <c r="B9" s="115" t="s">
        <v>27</v>
      </c>
      <c r="C9" s="431"/>
      <c r="D9" s="430"/>
      <c r="E9" s="430"/>
      <c r="F9" s="430"/>
      <c r="G9" s="118" t="s">
        <v>81</v>
      </c>
      <c r="H9" s="118" t="s">
        <v>82</v>
      </c>
      <c r="I9" s="118" t="s">
        <v>83</v>
      </c>
      <c r="J9" s="118" t="s">
        <v>84</v>
      </c>
      <c r="K9" s="118" t="s">
        <v>85</v>
      </c>
      <c r="L9" s="118" t="s">
        <v>86</v>
      </c>
      <c r="M9" s="430"/>
      <c r="N9" s="118" t="s">
        <v>87</v>
      </c>
      <c r="O9" s="118" t="s">
        <v>88</v>
      </c>
      <c r="P9" s="118" t="s">
        <v>89</v>
      </c>
      <c r="Q9" s="118" t="s">
        <v>90</v>
      </c>
      <c r="R9" s="432"/>
    </row>
    <row r="10" spans="1:18" ht="13.5" customHeight="1" thickBot="1">
      <c r="A10" s="373" t="s">
        <v>29</v>
      </c>
      <c r="B10" s="435"/>
      <c r="C10" s="152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>
        <f>SUM(C10:Q10)</f>
        <v>0</v>
      </c>
    </row>
    <row r="11" spans="1:18" ht="12.75" customHeight="1">
      <c r="A11" s="375" t="s">
        <v>30</v>
      </c>
      <c r="B11" s="153" t="s">
        <v>31</v>
      </c>
      <c r="C11" s="154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9">
        <f t="shared" ref="R11:R36" si="0">SUM(C11:Q11)</f>
        <v>0</v>
      </c>
    </row>
    <row r="12" spans="1:18">
      <c r="A12" s="375"/>
      <c r="B12" s="155" t="s">
        <v>32</v>
      </c>
      <c r="C12" s="156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>
        <f t="shared" si="0"/>
        <v>0</v>
      </c>
    </row>
    <row r="13" spans="1:18">
      <c r="A13" s="375"/>
      <c r="B13" s="157" t="s">
        <v>33</v>
      </c>
      <c r="C13" s="158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>
        <f t="shared" si="0"/>
        <v>0</v>
      </c>
    </row>
    <row r="14" spans="1:18" ht="12.75" customHeight="1">
      <c r="A14" s="371" t="s">
        <v>34</v>
      </c>
      <c r="B14" s="153" t="s">
        <v>35</v>
      </c>
      <c r="C14" s="15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>
        <f t="shared" si="0"/>
        <v>0</v>
      </c>
    </row>
    <row r="15" spans="1:18">
      <c r="A15" s="371"/>
      <c r="B15" s="155" t="s">
        <v>36</v>
      </c>
      <c r="C15" s="16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>
        <f t="shared" si="0"/>
        <v>0</v>
      </c>
    </row>
    <row r="16" spans="1:18">
      <c r="A16" s="371"/>
      <c r="B16" s="157" t="s">
        <v>37</v>
      </c>
      <c r="C16" s="16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>
        <f t="shared" si="0"/>
        <v>0</v>
      </c>
    </row>
    <row r="17" spans="1:18">
      <c r="A17" s="144" t="s">
        <v>38</v>
      </c>
      <c r="B17" s="162" t="s">
        <v>39</v>
      </c>
      <c r="C17" s="16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>
        <f t="shared" si="0"/>
        <v>0</v>
      </c>
    </row>
    <row r="18" spans="1:18" ht="12.75" customHeight="1">
      <c r="A18" s="371" t="s">
        <v>40</v>
      </c>
      <c r="B18" s="153" t="s">
        <v>41</v>
      </c>
      <c r="C18" s="159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>
        <f t="shared" si="0"/>
        <v>0</v>
      </c>
    </row>
    <row r="19" spans="1:18">
      <c r="A19" s="371"/>
      <c r="B19" s="157" t="s">
        <v>42</v>
      </c>
      <c r="C19" s="16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>
        <f t="shared" si="0"/>
        <v>0</v>
      </c>
    </row>
    <row r="20" spans="1:18" ht="12.75" customHeight="1">
      <c r="A20" s="371" t="s">
        <v>43</v>
      </c>
      <c r="B20" s="153" t="s">
        <v>44</v>
      </c>
      <c r="C20" s="159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>
        <f t="shared" si="0"/>
        <v>0</v>
      </c>
    </row>
    <row r="21" spans="1:18" ht="25.5">
      <c r="A21" s="371"/>
      <c r="B21" s="155" t="s">
        <v>45</v>
      </c>
      <c r="C21" s="16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>
        <f t="shared" si="0"/>
        <v>0</v>
      </c>
    </row>
    <row r="22" spans="1:18" ht="38.25">
      <c r="A22" s="371"/>
      <c r="B22" s="155" t="s">
        <v>46</v>
      </c>
      <c r="C22" s="156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>
        <f t="shared" si="0"/>
        <v>0</v>
      </c>
    </row>
    <row r="23" spans="1:18" ht="38.25">
      <c r="A23" s="371"/>
      <c r="B23" s="155" t="s">
        <v>47</v>
      </c>
      <c r="C23" s="156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>
        <f t="shared" si="0"/>
        <v>0</v>
      </c>
    </row>
    <row r="24" spans="1:18" ht="25.5">
      <c r="A24" s="371"/>
      <c r="B24" s="155" t="s">
        <v>48</v>
      </c>
      <c r="C24" s="156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>
        <f t="shared" si="0"/>
        <v>0</v>
      </c>
    </row>
    <row r="25" spans="1:18">
      <c r="A25" s="371"/>
      <c r="B25" s="157" t="s">
        <v>49</v>
      </c>
      <c r="C25" s="158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>
        <f t="shared" si="0"/>
        <v>0</v>
      </c>
    </row>
    <row r="26" spans="1:18" ht="12.75" customHeight="1">
      <c r="A26" s="372" t="s">
        <v>50</v>
      </c>
      <c r="B26" s="153" t="s">
        <v>51</v>
      </c>
      <c r="C26" s="159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9">
        <f t="shared" si="0"/>
        <v>0</v>
      </c>
    </row>
    <row r="27" spans="1:18">
      <c r="A27" s="372"/>
      <c r="B27" s="155" t="s">
        <v>52</v>
      </c>
      <c r="C27" s="16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>
        <f t="shared" si="0"/>
        <v>0</v>
      </c>
    </row>
    <row r="28" spans="1:18">
      <c r="A28" s="372"/>
      <c r="B28" s="155" t="s">
        <v>53</v>
      </c>
      <c r="C28" s="16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>
        <f t="shared" si="0"/>
        <v>0</v>
      </c>
    </row>
    <row r="29" spans="1:18">
      <c r="A29" s="372"/>
      <c r="B29" s="155" t="s">
        <v>54</v>
      </c>
      <c r="C29" s="16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>
        <f t="shared" si="0"/>
        <v>0</v>
      </c>
    </row>
    <row r="30" spans="1:18">
      <c r="A30" s="372"/>
      <c r="B30" s="155" t="s">
        <v>55</v>
      </c>
      <c r="C30" s="16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>
        <f t="shared" si="0"/>
        <v>0</v>
      </c>
    </row>
    <row r="31" spans="1:18">
      <c r="A31" s="372"/>
      <c r="B31" s="164" t="s">
        <v>56</v>
      </c>
      <c r="C31" s="16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>
        <f t="shared" si="0"/>
        <v>0</v>
      </c>
    </row>
    <row r="32" spans="1:18" ht="12.75" customHeight="1">
      <c r="A32" s="434" t="s">
        <v>57</v>
      </c>
      <c r="B32" s="153" t="s">
        <v>58</v>
      </c>
      <c r="C32" s="159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>
        <f t="shared" si="0"/>
        <v>0</v>
      </c>
    </row>
    <row r="33" spans="1:18">
      <c r="A33" s="434"/>
      <c r="B33" s="155" t="s">
        <v>59</v>
      </c>
      <c r="C33" s="16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1">
        <f t="shared" si="0"/>
        <v>0</v>
      </c>
    </row>
    <row r="34" spans="1:18" ht="51">
      <c r="A34" s="434"/>
      <c r="B34" s="155" t="s">
        <v>60</v>
      </c>
      <c r="C34" s="16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1">
        <f t="shared" si="0"/>
        <v>0</v>
      </c>
    </row>
    <row r="35" spans="1:18" ht="51">
      <c r="A35" s="434"/>
      <c r="B35" s="155" t="s">
        <v>61</v>
      </c>
      <c r="C35" s="16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>
        <f t="shared" si="0"/>
        <v>0</v>
      </c>
    </row>
    <row r="36" spans="1:18" ht="38.25">
      <c r="A36" s="434"/>
      <c r="B36" s="166" t="s">
        <v>62</v>
      </c>
      <c r="C36" s="16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>
        <f t="shared" si="0"/>
        <v>0</v>
      </c>
    </row>
    <row r="37" spans="1:18" s="103" customFormat="1" ht="11.25">
      <c r="A37" s="78" t="s">
        <v>91</v>
      </c>
      <c r="B37" s="100"/>
      <c r="C37" s="10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3" customFormat="1" ht="11.25">
      <c r="A38" s="104" t="s">
        <v>70</v>
      </c>
      <c r="B38" s="100"/>
      <c r="C38" s="10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8" s="103" customFormat="1" ht="12.75" customHeight="1">
      <c r="A39" s="433" t="s">
        <v>146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</row>
    <row r="40" spans="1:18" s="103" customFormat="1" ht="12.75" customHeight="1">
      <c r="A40" s="433" t="s">
        <v>147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</row>
    <row r="41" spans="1:18" s="103" customFormat="1" ht="12.75" customHeight="1">
      <c r="A41" s="433" t="s">
        <v>92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</row>
    <row r="42" spans="1:18" s="103" customFormat="1" ht="12.75" customHeight="1">
      <c r="A42" s="433" t="s">
        <v>93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</row>
    <row r="43" spans="1:18" s="103" customFormat="1" ht="12.75" customHeight="1">
      <c r="A43" s="433" t="s">
        <v>94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  <row r="44" spans="1:18" s="103" customFormat="1" ht="12.75" customHeight="1">
      <c r="A44" s="433" t="s">
        <v>95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</row>
    <row r="45" spans="1:18" s="103" customFormat="1" ht="12.75" customHeight="1">
      <c r="A45" s="433" t="s">
        <v>96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</row>
    <row r="46" spans="1:18" s="103" customFormat="1" ht="12.75" customHeight="1">
      <c r="A46" s="433" t="s">
        <v>97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</row>
    <row r="47" spans="1:18" s="103" customFormat="1" ht="12.75" customHeight="1">
      <c r="A47" s="433" t="s">
        <v>98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</row>
    <row r="48" spans="1:18" s="103" customFormat="1" ht="12.75" customHeight="1">
      <c r="A48" s="433" t="s">
        <v>99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C44" sqref="C44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08" customFormat="1" ht="12.75" customHeight="1">
      <c r="A1" s="396" t="s">
        <v>100</v>
      </c>
      <c r="B1" s="396"/>
      <c r="C1" s="396"/>
      <c r="D1" s="396"/>
      <c r="E1" s="396"/>
      <c r="F1" s="396"/>
      <c r="G1" s="396"/>
    </row>
    <row r="2" spans="1:7" s="208" customFormat="1" ht="12.75" customHeight="1">
      <c r="A2" s="396" t="s">
        <v>1</v>
      </c>
      <c r="B2" s="396"/>
      <c r="C2" s="396"/>
      <c r="D2" s="396"/>
      <c r="E2" s="396"/>
      <c r="F2" s="396"/>
      <c r="G2" s="396"/>
    </row>
    <row r="3" spans="1:7" s="206" customFormat="1" ht="12.75" customHeight="1">
      <c r="A3" s="207"/>
      <c r="B3" s="207"/>
      <c r="C3" s="207"/>
      <c r="D3" s="207"/>
      <c r="E3" s="207"/>
    </row>
    <row r="4" spans="1:7" s="206" customFormat="1" ht="12.75" customHeight="1">
      <c r="A4" s="338" t="s">
        <v>207</v>
      </c>
      <c r="B4" s="338"/>
      <c r="C4" s="338"/>
      <c r="D4" s="338"/>
      <c r="E4" s="338"/>
      <c r="F4" s="338"/>
      <c r="G4" s="338"/>
    </row>
    <row r="5" spans="1:7" s="203" customFormat="1" ht="12.75" customHeight="1">
      <c r="A5" s="321"/>
      <c r="B5" s="321"/>
      <c r="F5" s="339" t="s">
        <v>202</v>
      </c>
      <c r="G5" s="339"/>
    </row>
    <row r="6" spans="1:7" s="23" customFormat="1" ht="12.75" customHeight="1">
      <c r="A6" s="366" t="s">
        <v>101</v>
      </c>
      <c r="B6" s="360" t="s">
        <v>102</v>
      </c>
      <c r="C6" s="360"/>
      <c r="D6" s="360"/>
      <c r="E6" s="360"/>
      <c r="F6" s="360"/>
      <c r="G6" s="360"/>
    </row>
    <row r="7" spans="1:7" s="23" customFormat="1" ht="12.75" customHeight="1">
      <c r="A7" s="366"/>
      <c r="B7" s="360" t="s">
        <v>103</v>
      </c>
      <c r="C7" s="360"/>
      <c r="D7" s="360"/>
      <c r="E7" s="360"/>
      <c r="F7" s="360" t="s">
        <v>104</v>
      </c>
      <c r="G7" s="360" t="s">
        <v>10</v>
      </c>
    </row>
    <row r="8" spans="1:7" s="23" customFormat="1" ht="13.5" customHeight="1">
      <c r="A8" s="366"/>
      <c r="B8" s="360" t="s">
        <v>105</v>
      </c>
      <c r="C8" s="360"/>
      <c r="D8" s="360" t="s">
        <v>106</v>
      </c>
      <c r="E8" s="360" t="s">
        <v>17</v>
      </c>
      <c r="F8" s="360"/>
      <c r="G8" s="360"/>
    </row>
    <row r="9" spans="1:7" s="7" customFormat="1" ht="12.75" customHeight="1">
      <c r="A9" s="366"/>
      <c r="B9" s="128" t="s">
        <v>107</v>
      </c>
      <c r="C9" s="128" t="s">
        <v>108</v>
      </c>
      <c r="D9" s="360"/>
      <c r="E9" s="360"/>
      <c r="F9" s="360"/>
      <c r="G9" s="360"/>
    </row>
    <row r="10" spans="1:7" s="7" customFormat="1" ht="12.75" customHeight="1">
      <c r="A10" s="304" t="s">
        <v>183</v>
      </c>
      <c r="B10" s="205">
        <v>0</v>
      </c>
      <c r="C10" s="205">
        <v>1</v>
      </c>
      <c r="D10" s="205">
        <v>0</v>
      </c>
      <c r="E10" s="10">
        <f>SUM(B10:D10)</f>
        <v>1</v>
      </c>
      <c r="F10" s="205">
        <v>0</v>
      </c>
      <c r="G10" s="10">
        <f t="shared" ref="G10:G38" si="0">E10+F10</f>
        <v>1</v>
      </c>
    </row>
    <row r="11" spans="1:7" s="7" customFormat="1" ht="12.75" customHeight="1">
      <c r="A11" s="304" t="s">
        <v>184</v>
      </c>
      <c r="B11" s="205">
        <v>0</v>
      </c>
      <c r="C11" s="205">
        <v>27</v>
      </c>
      <c r="D11" s="205">
        <v>10</v>
      </c>
      <c r="E11" s="10">
        <f t="shared" ref="E11:E38" si="1">SUM(B11:D11)</f>
        <v>37</v>
      </c>
      <c r="F11" s="205">
        <v>0</v>
      </c>
      <c r="G11" s="10">
        <f t="shared" si="0"/>
        <v>37</v>
      </c>
    </row>
    <row r="12" spans="1:7" s="7" customFormat="1" ht="12.75" customHeight="1">
      <c r="A12" s="304" t="s">
        <v>185</v>
      </c>
      <c r="B12" s="205">
        <v>0</v>
      </c>
      <c r="C12" s="205">
        <v>63</v>
      </c>
      <c r="D12" s="205">
        <v>17</v>
      </c>
      <c r="E12" s="10">
        <f t="shared" si="1"/>
        <v>80</v>
      </c>
      <c r="F12" s="205">
        <v>0</v>
      </c>
      <c r="G12" s="10">
        <f t="shared" si="0"/>
        <v>80</v>
      </c>
    </row>
    <row r="13" spans="1:7" s="7" customFormat="1" ht="12.75" customHeight="1">
      <c r="A13" s="304" t="s">
        <v>186</v>
      </c>
      <c r="B13" s="205">
        <v>2</v>
      </c>
      <c r="C13" s="205">
        <v>43</v>
      </c>
      <c r="D13" s="205">
        <v>6</v>
      </c>
      <c r="E13" s="10">
        <f t="shared" si="1"/>
        <v>51</v>
      </c>
      <c r="F13" s="205">
        <v>0</v>
      </c>
      <c r="G13" s="10">
        <f t="shared" si="0"/>
        <v>51</v>
      </c>
    </row>
    <row r="14" spans="1:7" s="7" customFormat="1" ht="12.75" customHeight="1">
      <c r="A14" s="304" t="s">
        <v>187</v>
      </c>
      <c r="B14" s="205">
        <v>0</v>
      </c>
      <c r="C14" s="205">
        <v>31</v>
      </c>
      <c r="D14" s="205">
        <v>0</v>
      </c>
      <c r="E14" s="10">
        <f t="shared" si="1"/>
        <v>31</v>
      </c>
      <c r="F14" s="205">
        <v>0</v>
      </c>
      <c r="G14" s="10">
        <f t="shared" si="0"/>
        <v>31</v>
      </c>
    </row>
    <row r="15" spans="1:7" s="7" customFormat="1" ht="12.75" customHeight="1">
      <c r="A15" s="304" t="s">
        <v>188</v>
      </c>
      <c r="B15" s="205">
        <v>0</v>
      </c>
      <c r="C15" s="205">
        <v>431</v>
      </c>
      <c r="D15" s="205">
        <v>0</v>
      </c>
      <c r="E15" s="10">
        <f t="shared" si="1"/>
        <v>431</v>
      </c>
      <c r="F15" s="205">
        <v>6</v>
      </c>
      <c r="G15" s="10">
        <f t="shared" si="0"/>
        <v>437</v>
      </c>
    </row>
    <row r="16" spans="1:7" s="7" customFormat="1" ht="12.75" customHeight="1">
      <c r="A16" s="304" t="s">
        <v>189</v>
      </c>
      <c r="B16" s="205">
        <v>0</v>
      </c>
      <c r="C16" s="205">
        <v>175</v>
      </c>
      <c r="D16" s="205">
        <v>0</v>
      </c>
      <c r="E16" s="10">
        <f t="shared" si="1"/>
        <v>175</v>
      </c>
      <c r="F16" s="205">
        <v>21</v>
      </c>
      <c r="G16" s="10">
        <f t="shared" si="0"/>
        <v>196</v>
      </c>
    </row>
    <row r="17" spans="1:7" s="7" customFormat="1" ht="12.75" customHeight="1">
      <c r="A17" s="304" t="s">
        <v>190</v>
      </c>
      <c r="B17" s="205">
        <v>0</v>
      </c>
      <c r="C17" s="205">
        <v>146</v>
      </c>
      <c r="D17" s="205">
        <v>0</v>
      </c>
      <c r="E17" s="10">
        <f t="shared" si="1"/>
        <v>146</v>
      </c>
      <c r="F17" s="205">
        <v>11</v>
      </c>
      <c r="G17" s="10">
        <f t="shared" si="0"/>
        <v>157</v>
      </c>
    </row>
    <row r="18" spans="1:7" s="7" customFormat="1" ht="12.75" customHeight="1">
      <c r="A18" s="304" t="s">
        <v>191</v>
      </c>
      <c r="B18" s="205">
        <v>0</v>
      </c>
      <c r="C18" s="205">
        <v>34</v>
      </c>
      <c r="D18" s="205">
        <v>0</v>
      </c>
      <c r="E18" s="10">
        <f t="shared" si="1"/>
        <v>34</v>
      </c>
      <c r="F18" s="205">
        <v>11</v>
      </c>
      <c r="G18" s="10">
        <f t="shared" si="0"/>
        <v>45</v>
      </c>
    </row>
    <row r="19" spans="1:7" s="7" customFormat="1" ht="12.75" customHeight="1">
      <c r="A19" s="304" t="s">
        <v>192</v>
      </c>
      <c r="B19" s="205">
        <v>0</v>
      </c>
      <c r="C19" s="205">
        <v>24</v>
      </c>
      <c r="D19" s="205">
        <v>0</v>
      </c>
      <c r="E19" s="10">
        <f t="shared" si="1"/>
        <v>24</v>
      </c>
      <c r="F19" s="205">
        <v>2</v>
      </c>
      <c r="G19" s="10">
        <f t="shared" si="0"/>
        <v>26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20" t="s">
        <v>10</v>
      </c>
      <c r="B39" s="128">
        <f>SUM(B10:B19)</f>
        <v>2</v>
      </c>
      <c r="C39" s="128">
        <f>SUM(C10:C19)</f>
        <v>975</v>
      </c>
      <c r="D39" s="128">
        <f t="shared" ref="D39:G39" si="2">SUM(D10:D19)</f>
        <v>33</v>
      </c>
      <c r="E39" s="128">
        <f t="shared" si="2"/>
        <v>1010</v>
      </c>
      <c r="F39" s="128">
        <f t="shared" si="2"/>
        <v>51</v>
      </c>
      <c r="G39" s="128">
        <f t="shared" si="2"/>
        <v>1061</v>
      </c>
    </row>
    <row r="40" spans="1:7" s="206" customFormat="1">
      <c r="A40" s="204" t="s">
        <v>216</v>
      </c>
      <c r="B40" s="203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workbookViewId="0">
      <selection activeCell="A40" sqref="A40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08" customFormat="1" ht="12.75" customHeight="1">
      <c r="A1" s="396" t="s">
        <v>100</v>
      </c>
      <c r="B1" s="396"/>
      <c r="C1" s="396"/>
      <c r="D1" s="396"/>
      <c r="E1" s="396"/>
      <c r="F1" s="396"/>
      <c r="G1" s="396"/>
    </row>
    <row r="2" spans="1:7" s="208" customFormat="1" ht="12.75" customHeight="1">
      <c r="A2" s="396" t="s">
        <v>1</v>
      </c>
      <c r="B2" s="396"/>
      <c r="C2" s="396"/>
      <c r="D2" s="396"/>
      <c r="E2" s="396"/>
      <c r="F2" s="396"/>
      <c r="G2" s="396"/>
    </row>
    <row r="3" spans="1:7" s="206" customFormat="1" ht="12.75" customHeight="1">
      <c r="A3" s="207"/>
      <c r="B3" s="207"/>
      <c r="C3" s="207"/>
      <c r="D3" s="207"/>
      <c r="E3" s="207"/>
    </row>
    <row r="4" spans="1:7" s="206" customFormat="1" ht="12.75" customHeight="1">
      <c r="A4" s="338" t="s">
        <v>207</v>
      </c>
      <c r="B4" s="338"/>
      <c r="C4" s="338"/>
      <c r="D4" s="338"/>
      <c r="E4" s="338"/>
      <c r="F4" s="338"/>
      <c r="G4" s="338"/>
    </row>
    <row r="5" spans="1:7" s="203" customFormat="1" ht="12.75" customHeight="1">
      <c r="A5" s="202"/>
      <c r="B5" s="202"/>
      <c r="F5" s="339" t="s">
        <v>202</v>
      </c>
      <c r="G5" s="339"/>
    </row>
    <row r="6" spans="1:7" s="23" customFormat="1" ht="12.75" customHeight="1">
      <c r="A6" s="366" t="s">
        <v>101</v>
      </c>
      <c r="B6" s="360" t="s">
        <v>102</v>
      </c>
      <c r="C6" s="360"/>
      <c r="D6" s="360"/>
      <c r="E6" s="360"/>
      <c r="F6" s="360"/>
      <c r="G6" s="360"/>
    </row>
    <row r="7" spans="1:7" s="23" customFormat="1" ht="12.75" customHeight="1">
      <c r="A7" s="366"/>
      <c r="B7" s="360" t="s">
        <v>103</v>
      </c>
      <c r="C7" s="360"/>
      <c r="D7" s="360"/>
      <c r="E7" s="360"/>
      <c r="F7" s="360" t="s">
        <v>104</v>
      </c>
      <c r="G7" s="360" t="s">
        <v>10</v>
      </c>
    </row>
    <row r="8" spans="1:7" s="23" customFormat="1" ht="13.5" customHeight="1">
      <c r="A8" s="366"/>
      <c r="B8" s="360" t="s">
        <v>105</v>
      </c>
      <c r="C8" s="360"/>
      <c r="D8" s="360" t="s">
        <v>106</v>
      </c>
      <c r="E8" s="360" t="s">
        <v>17</v>
      </c>
      <c r="F8" s="360"/>
      <c r="G8" s="360"/>
    </row>
    <row r="9" spans="1:7" s="7" customFormat="1" ht="12.75" customHeight="1">
      <c r="A9" s="366"/>
      <c r="B9" s="128" t="s">
        <v>107</v>
      </c>
      <c r="C9" s="128" t="s">
        <v>108</v>
      </c>
      <c r="D9" s="360"/>
      <c r="E9" s="360"/>
      <c r="F9" s="360"/>
      <c r="G9" s="360"/>
    </row>
    <row r="10" spans="1:7" s="7" customFormat="1" ht="12.75" customHeight="1">
      <c r="A10" s="304" t="s">
        <v>183</v>
      </c>
      <c r="B10" s="205">
        <v>0</v>
      </c>
      <c r="C10" s="205">
        <v>0</v>
      </c>
      <c r="D10" s="205">
        <v>0</v>
      </c>
      <c r="E10" s="10">
        <f>SUM(B10:D10)</f>
        <v>0</v>
      </c>
      <c r="F10" s="205">
        <v>0</v>
      </c>
      <c r="G10" s="10">
        <f t="shared" ref="G10:G38" si="0">E10+F10</f>
        <v>0</v>
      </c>
    </row>
    <row r="11" spans="1:7" s="7" customFormat="1" ht="12.75" customHeight="1">
      <c r="A11" s="304" t="s">
        <v>184</v>
      </c>
      <c r="B11" s="205">
        <v>274</v>
      </c>
      <c r="C11" s="205">
        <v>7</v>
      </c>
      <c r="D11" s="205">
        <v>19</v>
      </c>
      <c r="E11" s="10">
        <f t="shared" ref="E11:E38" si="1">SUM(B11:D11)</f>
        <v>300</v>
      </c>
      <c r="F11" s="205">
        <v>2</v>
      </c>
      <c r="G11" s="10">
        <f t="shared" si="0"/>
        <v>302</v>
      </c>
    </row>
    <row r="12" spans="1:7" s="7" customFormat="1" ht="12.75" customHeight="1">
      <c r="A12" s="304" t="s">
        <v>185</v>
      </c>
      <c r="B12" s="205">
        <v>0</v>
      </c>
      <c r="C12" s="205">
        <v>0</v>
      </c>
      <c r="D12" s="205">
        <v>0</v>
      </c>
      <c r="E12" s="10">
        <f t="shared" si="1"/>
        <v>0</v>
      </c>
      <c r="F12" s="205">
        <v>0</v>
      </c>
      <c r="G12" s="10">
        <f t="shared" si="0"/>
        <v>0</v>
      </c>
    </row>
    <row r="13" spans="1:7" s="7" customFormat="1" ht="12.75" customHeight="1">
      <c r="A13" s="304" t="s">
        <v>186</v>
      </c>
      <c r="B13" s="205">
        <v>0</v>
      </c>
      <c r="C13" s="205">
        <v>0</v>
      </c>
      <c r="D13" s="205">
        <v>0</v>
      </c>
      <c r="E13" s="10">
        <f t="shared" si="1"/>
        <v>0</v>
      </c>
      <c r="F13" s="205">
        <v>0</v>
      </c>
      <c r="G13" s="10">
        <f t="shared" si="0"/>
        <v>0</v>
      </c>
    </row>
    <row r="14" spans="1:7" s="7" customFormat="1" ht="12.75" customHeight="1">
      <c r="A14" s="304" t="s">
        <v>187</v>
      </c>
      <c r="B14" s="205">
        <v>126</v>
      </c>
      <c r="C14" s="205">
        <v>0</v>
      </c>
      <c r="D14" s="205">
        <v>1</v>
      </c>
      <c r="E14" s="10">
        <f t="shared" si="1"/>
        <v>127</v>
      </c>
      <c r="F14" s="205">
        <v>0</v>
      </c>
      <c r="G14" s="10">
        <f t="shared" si="0"/>
        <v>127</v>
      </c>
    </row>
    <row r="15" spans="1:7" s="7" customFormat="1" ht="12.75" customHeight="1">
      <c r="A15" s="304" t="s">
        <v>188</v>
      </c>
      <c r="B15" s="205">
        <v>2694</v>
      </c>
      <c r="C15" s="205">
        <v>0</v>
      </c>
      <c r="D15" s="205">
        <v>3</v>
      </c>
      <c r="E15" s="10">
        <f t="shared" si="1"/>
        <v>2697</v>
      </c>
      <c r="F15" s="205">
        <v>48</v>
      </c>
      <c r="G15" s="10">
        <f t="shared" si="0"/>
        <v>2745</v>
      </c>
    </row>
    <row r="16" spans="1:7" s="7" customFormat="1" ht="12.75" customHeight="1">
      <c r="A16" s="304" t="s">
        <v>189</v>
      </c>
      <c r="B16" s="205">
        <v>49</v>
      </c>
      <c r="C16" s="205">
        <v>0</v>
      </c>
      <c r="D16" s="205">
        <v>0</v>
      </c>
      <c r="E16" s="10">
        <f t="shared" si="1"/>
        <v>49</v>
      </c>
      <c r="F16" s="205">
        <v>0</v>
      </c>
      <c r="G16" s="10">
        <f t="shared" si="0"/>
        <v>49</v>
      </c>
    </row>
    <row r="17" spans="1:7" s="7" customFormat="1" ht="12.75" customHeight="1">
      <c r="A17" s="304" t="s">
        <v>190</v>
      </c>
      <c r="B17" s="205">
        <v>801</v>
      </c>
      <c r="C17" s="205">
        <v>0</v>
      </c>
      <c r="D17" s="205">
        <v>1</v>
      </c>
      <c r="E17" s="10">
        <f t="shared" si="1"/>
        <v>802</v>
      </c>
      <c r="F17" s="205">
        <v>33</v>
      </c>
      <c r="G17" s="10">
        <f t="shared" si="0"/>
        <v>835</v>
      </c>
    </row>
    <row r="18" spans="1:7" s="7" customFormat="1" ht="12.75" customHeight="1">
      <c r="A18" s="304" t="s">
        <v>191</v>
      </c>
      <c r="B18" s="205">
        <v>1148</v>
      </c>
      <c r="C18" s="205">
        <v>0</v>
      </c>
      <c r="D18" s="205">
        <v>10</v>
      </c>
      <c r="E18" s="10">
        <f t="shared" si="1"/>
        <v>1158</v>
      </c>
      <c r="F18" s="205">
        <v>140</v>
      </c>
      <c r="G18" s="10">
        <f t="shared" si="0"/>
        <v>1298</v>
      </c>
    </row>
    <row r="19" spans="1:7" s="7" customFormat="1" ht="12.75" customHeight="1">
      <c r="A19" s="304" t="s">
        <v>192</v>
      </c>
      <c r="B19" s="205">
        <v>73</v>
      </c>
      <c r="C19" s="205">
        <v>0</v>
      </c>
      <c r="D19" s="205">
        <v>0</v>
      </c>
      <c r="E19" s="10">
        <f t="shared" si="1"/>
        <v>73</v>
      </c>
      <c r="F19" s="205">
        <v>1</v>
      </c>
      <c r="G19" s="10">
        <f t="shared" si="0"/>
        <v>74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117" t="s">
        <v>10</v>
      </c>
      <c r="B39" s="128">
        <f>SUM(B10:B19)</f>
        <v>5165</v>
      </c>
      <c r="C39" s="128">
        <f>SUM(C10:C19)</f>
        <v>7</v>
      </c>
      <c r="D39" s="128">
        <f t="shared" ref="D39:G39" si="2">SUM(D10:D19)</f>
        <v>34</v>
      </c>
      <c r="E39" s="128">
        <f t="shared" si="2"/>
        <v>5206</v>
      </c>
      <c r="F39" s="128">
        <f t="shared" si="2"/>
        <v>224</v>
      </c>
      <c r="G39" s="128">
        <f t="shared" si="2"/>
        <v>5430</v>
      </c>
    </row>
    <row r="40" spans="1:7" s="206" customFormat="1">
      <c r="A40" s="204" t="s">
        <v>216</v>
      </c>
      <c r="B40" s="203"/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ANEXO I - TAB 1 -TRF1</vt:lpstr>
      <vt:lpstr>ANEXO I - TAB 1-SEÇÕES 1</vt:lpstr>
      <vt:lpstr>ANEXO I - TAB 2</vt:lpstr>
      <vt:lpstr>ANEXO I - TAB 3</vt:lpstr>
      <vt:lpstr>ANEXO II - TAB 1</vt:lpstr>
      <vt:lpstr>ANEXO II - TAB 2</vt:lpstr>
      <vt:lpstr>ANEXO II - TAB 3</vt:lpstr>
      <vt:lpstr>ANEXO III - TAB 1- TRF1</vt:lpstr>
      <vt:lpstr>ANEXO III - TAB 1-SECÕES 1</vt:lpstr>
      <vt:lpstr>ANEXO IV - TAB 1</vt:lpstr>
      <vt:lpstr>ANEXO V - TAB 1</vt:lpstr>
      <vt:lpstr>ANEXO VI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tr161703</cp:lastModifiedBy>
  <cp:lastPrinted>2015-07-21T22:17:11Z</cp:lastPrinted>
  <dcterms:created xsi:type="dcterms:W3CDTF">2015-07-02T11:53:24Z</dcterms:created>
  <dcterms:modified xsi:type="dcterms:W3CDTF">2018-01-15T19:40:37Z</dcterms:modified>
</cp:coreProperties>
</file>